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USYD-FS01\Homes$\lisal\Documents\work\extractives industry\TJN\TJN pbpr spreadsheet to publish\"/>
    </mc:Choice>
  </mc:AlternateContent>
  <bookViews>
    <workbookView xWindow="0" yWindow="0" windowWidth="28800" windowHeight="12135"/>
  </bookViews>
  <sheets>
    <sheet name="Disclaimer" sheetId="3" r:id="rId1"/>
    <sheet name="All data"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 i="1" l="1"/>
  <c r="P3" i="1"/>
  <c r="L108" i="1" l="1"/>
  <c r="L103" i="1"/>
  <c r="L104" i="1"/>
  <c r="L105" i="1"/>
  <c r="L106" i="1"/>
  <c r="L107" i="1"/>
  <c r="L102" i="1"/>
  <c r="S29" i="1" l="1"/>
  <c r="S30" i="1"/>
  <c r="S31" i="1"/>
  <c r="S32" i="1"/>
  <c r="L71" i="1"/>
  <c r="L72" i="1"/>
  <c r="L73" i="1"/>
  <c r="L74" i="1"/>
  <c r="L75" i="1"/>
  <c r="L76" i="1"/>
  <c r="L70" i="1"/>
  <c r="L215" i="1"/>
  <c r="L213" i="1"/>
  <c r="L214" i="1"/>
  <c r="L212" i="1"/>
  <c r="L208" i="1"/>
  <c r="L209" i="1"/>
  <c r="L210" i="1"/>
  <c r="L211" i="1"/>
  <c r="L207" i="1"/>
  <c r="J208" i="1"/>
  <c r="J209" i="1"/>
  <c r="J210" i="1"/>
  <c r="J211" i="1"/>
  <c r="J207" i="1"/>
  <c r="N63" i="1"/>
  <c r="O29" i="1"/>
  <c r="O61" i="1"/>
  <c r="H71" i="1"/>
  <c r="H72" i="1"/>
  <c r="H73" i="1"/>
  <c r="H74" i="1"/>
  <c r="H75" i="1"/>
  <c r="H76" i="1"/>
  <c r="H70" i="1"/>
  <c r="O87" i="1"/>
  <c r="O86" i="1"/>
  <c r="H103" i="1"/>
  <c r="H104" i="1"/>
  <c r="H105" i="1"/>
  <c r="H106" i="1"/>
  <c r="H107" i="1"/>
  <c r="H108" i="1"/>
  <c r="H102" i="1"/>
  <c r="H215" i="1"/>
  <c r="H213" i="1"/>
  <c r="H214" i="1"/>
  <c r="H212" i="1"/>
  <c r="H208" i="1"/>
  <c r="H209" i="1"/>
  <c r="H210" i="1"/>
  <c r="H211" i="1"/>
  <c r="H207" i="1"/>
  <c r="G215" i="1"/>
  <c r="G213" i="1"/>
  <c r="G214" i="1"/>
  <c r="G212" i="1"/>
  <c r="G208" i="1"/>
  <c r="G209" i="1"/>
  <c r="G210" i="1"/>
  <c r="G211" i="1"/>
  <c r="G207" i="1"/>
  <c r="O177" i="1"/>
  <c r="O178" i="1"/>
  <c r="O179" i="1"/>
  <c r="O180" i="1"/>
  <c r="O181" i="1"/>
  <c r="O182" i="1"/>
  <c r="O176" i="1"/>
  <c r="N182" i="1"/>
  <c r="N181" i="1"/>
  <c r="O150" i="1"/>
  <c r="O151" i="1"/>
  <c r="O152" i="1"/>
  <c r="O153" i="1"/>
  <c r="O149" i="1"/>
  <c r="O140" i="1"/>
  <c r="O141" i="1"/>
  <c r="O142" i="1"/>
  <c r="O143" i="1"/>
  <c r="O144" i="1"/>
  <c r="O145" i="1"/>
  <c r="O146" i="1"/>
  <c r="O147" i="1"/>
  <c r="O148" i="1"/>
  <c r="O139" i="1"/>
  <c r="O137" i="1"/>
  <c r="O138" i="1"/>
  <c r="O130" i="1"/>
  <c r="O131" i="1"/>
  <c r="O132" i="1"/>
  <c r="O133" i="1"/>
  <c r="O134" i="1"/>
  <c r="O135" i="1"/>
  <c r="O136" i="1"/>
  <c r="O129" i="1"/>
  <c r="S111" i="1"/>
  <c r="Q111" i="1"/>
  <c r="G103" i="1"/>
  <c r="G104" i="1"/>
  <c r="G105" i="1"/>
  <c r="G106" i="1"/>
  <c r="G107" i="1"/>
  <c r="G108" i="1"/>
  <c r="G102" i="1"/>
  <c r="G71" i="1"/>
  <c r="G72" i="1"/>
  <c r="G73" i="1"/>
  <c r="G74" i="1"/>
  <c r="G75" i="1"/>
  <c r="G76" i="1"/>
  <c r="G70" i="1"/>
  <c r="N67" i="1"/>
  <c r="N68" i="1"/>
  <c r="N69" i="1"/>
  <c r="N66" i="1"/>
  <c r="J213" i="1" l="1"/>
  <c r="J214" i="1"/>
  <c r="J215" i="1"/>
  <c r="J212" i="1"/>
  <c r="I213" i="1"/>
  <c r="I214" i="1"/>
  <c r="I215" i="1"/>
  <c r="I212" i="1"/>
  <c r="P198" i="1"/>
  <c r="P199" i="1"/>
  <c r="P197" i="1"/>
  <c r="S174" i="1"/>
  <c r="S175" i="1"/>
  <c r="S176" i="1"/>
  <c r="S177" i="1"/>
  <c r="S178" i="1"/>
  <c r="S179" i="1"/>
  <c r="S180" i="1"/>
  <c r="S173" i="1"/>
  <c r="R174" i="1"/>
  <c r="R175" i="1"/>
  <c r="R176" i="1"/>
  <c r="R177" i="1"/>
  <c r="R178" i="1"/>
  <c r="R179" i="1"/>
  <c r="R180" i="1"/>
  <c r="R173" i="1"/>
  <c r="Q175" i="1"/>
  <c r="Q174" i="1"/>
  <c r="Q173" i="1"/>
  <c r="P180" i="1"/>
  <c r="P179" i="1"/>
  <c r="P178" i="1"/>
  <c r="P177" i="1"/>
  <c r="P176" i="1"/>
  <c r="P175" i="1"/>
  <c r="P174" i="1"/>
  <c r="P173" i="1"/>
  <c r="S165" i="1"/>
  <c r="S164" i="1"/>
  <c r="S163" i="1"/>
  <c r="Q165" i="1"/>
  <c r="Q164" i="1"/>
  <c r="Q163" i="1"/>
  <c r="P165" i="1"/>
  <c r="P164" i="1"/>
  <c r="P163" i="1"/>
  <c r="R154" i="1"/>
  <c r="S154" i="1"/>
  <c r="R155" i="1"/>
  <c r="S155" i="1"/>
  <c r="R156" i="1"/>
  <c r="S156" i="1"/>
  <c r="Q156" i="1"/>
  <c r="Q155" i="1"/>
  <c r="Q154" i="1"/>
  <c r="S153" i="1"/>
  <c r="S152" i="1"/>
  <c r="S151" i="1"/>
  <c r="S150" i="1"/>
  <c r="S149" i="1"/>
  <c r="R153" i="1"/>
  <c r="R152" i="1"/>
  <c r="R151" i="1"/>
  <c r="R150" i="1"/>
  <c r="R149" i="1"/>
  <c r="Q151" i="1"/>
  <c r="Q150" i="1"/>
  <c r="Q149" i="1"/>
  <c r="P153" i="1"/>
  <c r="P152" i="1"/>
  <c r="P151" i="1"/>
  <c r="P150" i="1"/>
  <c r="P149" i="1"/>
  <c r="S140" i="1"/>
  <c r="S141" i="1"/>
  <c r="S142" i="1"/>
  <c r="S143" i="1"/>
  <c r="S144" i="1"/>
  <c r="S145" i="1"/>
  <c r="S146" i="1"/>
  <c r="S139" i="1"/>
  <c r="R146" i="1"/>
  <c r="Q145" i="1"/>
  <c r="Q139" i="1"/>
  <c r="P140" i="1"/>
  <c r="P141" i="1"/>
  <c r="P142" i="1"/>
  <c r="P143" i="1"/>
  <c r="P144" i="1"/>
  <c r="P145" i="1"/>
  <c r="P146" i="1"/>
  <c r="P139" i="1"/>
  <c r="R132" i="1"/>
  <c r="R133" i="1"/>
  <c r="R134" i="1"/>
  <c r="R135" i="1"/>
  <c r="R131" i="1"/>
  <c r="S132" i="1"/>
  <c r="S133" i="1"/>
  <c r="S134" i="1"/>
  <c r="S135" i="1"/>
  <c r="S136" i="1"/>
  <c r="S131" i="1"/>
  <c r="P132" i="1"/>
  <c r="P133" i="1"/>
  <c r="P134" i="1"/>
  <c r="P135" i="1"/>
  <c r="P136" i="1"/>
  <c r="P131" i="1"/>
  <c r="J103" i="1"/>
  <c r="J104" i="1"/>
  <c r="J105" i="1"/>
  <c r="J106" i="1"/>
  <c r="J102" i="1"/>
  <c r="I103" i="1"/>
  <c r="I104" i="1"/>
  <c r="I105" i="1"/>
  <c r="I106" i="1"/>
  <c r="I107" i="1"/>
  <c r="I108" i="1"/>
  <c r="I102" i="1"/>
  <c r="J71" i="1"/>
  <c r="J72" i="1"/>
  <c r="J73" i="1"/>
  <c r="J74" i="1"/>
  <c r="J75" i="1"/>
  <c r="J76" i="1"/>
  <c r="J70" i="1"/>
  <c r="I71" i="1"/>
  <c r="I72" i="1"/>
  <c r="I73" i="1"/>
  <c r="I76" i="1"/>
  <c r="I70" i="1"/>
  <c r="Q37" i="1"/>
  <c r="R37" i="1"/>
  <c r="S37" i="1"/>
  <c r="P37" i="1"/>
  <c r="O206" i="1" l="1"/>
  <c r="N206" i="1"/>
  <c r="O205" i="1"/>
  <c r="N205" i="1"/>
  <c r="O204" i="1"/>
  <c r="N204" i="1"/>
  <c r="S203" i="1"/>
  <c r="Q203" i="1"/>
  <c r="P203" i="1"/>
  <c r="O203" i="1"/>
  <c r="N203" i="1"/>
  <c r="S202" i="1"/>
  <c r="R202" i="1"/>
  <c r="Q202" i="1"/>
  <c r="P202" i="1"/>
  <c r="O202" i="1"/>
  <c r="N202" i="1"/>
  <c r="S201" i="1"/>
  <c r="R201" i="1"/>
  <c r="Q201" i="1"/>
  <c r="P201" i="1"/>
  <c r="O201" i="1"/>
  <c r="N201" i="1"/>
  <c r="O200" i="1"/>
  <c r="S199" i="1"/>
  <c r="Q199" i="1"/>
  <c r="O199" i="1"/>
  <c r="N199" i="1"/>
  <c r="I199" i="1"/>
  <c r="S198" i="1"/>
  <c r="Q198" i="1"/>
  <c r="O198" i="1"/>
  <c r="N198" i="1"/>
  <c r="I198" i="1"/>
  <c r="S197" i="1"/>
  <c r="R197" i="1"/>
  <c r="Q197" i="1"/>
  <c r="O197" i="1"/>
  <c r="N197" i="1"/>
  <c r="I197" i="1"/>
  <c r="O196" i="1"/>
  <c r="N196" i="1"/>
  <c r="S195" i="1"/>
  <c r="Q195" i="1"/>
  <c r="P195" i="1"/>
  <c r="O195" i="1"/>
  <c r="N195" i="1"/>
  <c r="S194" i="1"/>
  <c r="Q194" i="1"/>
  <c r="P194" i="1"/>
  <c r="O194" i="1"/>
  <c r="N194" i="1"/>
  <c r="S193" i="1"/>
  <c r="Q193" i="1"/>
  <c r="P193" i="1"/>
  <c r="O193" i="1"/>
  <c r="N193" i="1"/>
  <c r="O192" i="1"/>
  <c r="N192" i="1"/>
  <c r="S191" i="1"/>
  <c r="P191" i="1"/>
  <c r="O191" i="1"/>
  <c r="N191" i="1"/>
  <c r="S190" i="1"/>
  <c r="R190" i="1"/>
  <c r="P190" i="1"/>
  <c r="O190" i="1"/>
  <c r="N190" i="1"/>
  <c r="S189" i="1"/>
  <c r="R189" i="1"/>
  <c r="P189" i="1"/>
  <c r="O189" i="1"/>
  <c r="N189" i="1"/>
  <c r="O96" i="1"/>
  <c r="N96" i="1"/>
  <c r="O95" i="1"/>
  <c r="N95" i="1"/>
  <c r="O94" i="1"/>
  <c r="N94" i="1"/>
  <c r="S93" i="1"/>
  <c r="Q93" i="1"/>
  <c r="O93" i="1"/>
  <c r="N93" i="1"/>
  <c r="S92" i="1"/>
  <c r="Q92" i="1"/>
  <c r="O92" i="1"/>
  <c r="N92" i="1"/>
  <c r="S91" i="1"/>
  <c r="Q91" i="1"/>
  <c r="O91" i="1"/>
  <c r="N91" i="1"/>
  <c r="S90" i="1"/>
  <c r="Q90" i="1"/>
  <c r="O90" i="1"/>
  <c r="N90" i="1"/>
  <c r="S89" i="1"/>
  <c r="Q89" i="1"/>
  <c r="O89" i="1"/>
  <c r="N89" i="1"/>
  <c r="S88" i="1"/>
  <c r="Q88" i="1"/>
  <c r="O88" i="1"/>
  <c r="N88" i="1"/>
  <c r="S87" i="1"/>
  <c r="Q87" i="1"/>
  <c r="N87" i="1"/>
  <c r="H87" i="1"/>
  <c r="S86" i="1"/>
  <c r="Q86" i="1"/>
  <c r="N86" i="1"/>
  <c r="H86" i="1"/>
  <c r="S85" i="1"/>
  <c r="R85" i="1"/>
  <c r="Q85" i="1"/>
  <c r="P85" i="1"/>
  <c r="O85" i="1"/>
  <c r="N85" i="1"/>
  <c r="S84" i="1"/>
  <c r="R84" i="1"/>
  <c r="Q84" i="1"/>
  <c r="P84" i="1"/>
  <c r="O84" i="1"/>
  <c r="N84" i="1"/>
  <c r="S83" i="1"/>
  <c r="R83" i="1"/>
  <c r="Q83" i="1"/>
  <c r="P83" i="1"/>
  <c r="O83" i="1"/>
  <c r="N83" i="1"/>
  <c r="S82" i="1"/>
  <c r="R82" i="1"/>
  <c r="Q82" i="1"/>
  <c r="P82" i="1"/>
  <c r="O82" i="1"/>
  <c r="N82" i="1"/>
  <c r="S81" i="1"/>
  <c r="Q81" i="1"/>
  <c r="O81" i="1"/>
  <c r="N81" i="1"/>
  <c r="S80" i="1"/>
  <c r="Q80" i="1"/>
  <c r="O80" i="1"/>
  <c r="N80" i="1"/>
  <c r="Q79" i="1"/>
  <c r="P79" i="1"/>
  <c r="L79" i="1"/>
  <c r="S79" i="1" s="1"/>
  <c r="Q78" i="1"/>
  <c r="L78" i="1"/>
  <c r="Q77" i="1"/>
  <c r="L77" i="1"/>
  <c r="O69" i="1"/>
  <c r="G69" i="1"/>
  <c r="O68" i="1"/>
  <c r="G68" i="1"/>
  <c r="O67" i="1"/>
  <c r="G67" i="1"/>
  <c r="S66" i="1"/>
  <c r="P66" i="1"/>
  <c r="O66" i="1"/>
  <c r="G66" i="1"/>
  <c r="S65" i="1"/>
  <c r="P65" i="1"/>
  <c r="S64" i="1"/>
  <c r="Q64" i="1"/>
  <c r="P64" i="1"/>
  <c r="O63" i="1"/>
  <c r="O62" i="1"/>
  <c r="N62" i="1"/>
  <c r="N61" i="1"/>
  <c r="H61" i="1"/>
  <c r="S60" i="1"/>
  <c r="R60" i="1"/>
  <c r="Q60" i="1"/>
  <c r="P60" i="1"/>
  <c r="O60" i="1"/>
  <c r="N60" i="1"/>
  <c r="S59" i="1"/>
  <c r="R59" i="1"/>
  <c r="Q59" i="1"/>
  <c r="P59" i="1"/>
  <c r="O59" i="1"/>
  <c r="N59" i="1"/>
  <c r="S58" i="1"/>
  <c r="R58" i="1"/>
  <c r="Q58" i="1"/>
  <c r="P58" i="1"/>
  <c r="O58" i="1"/>
  <c r="N58" i="1"/>
  <c r="O57" i="1"/>
  <c r="N57" i="1"/>
  <c r="O56" i="1"/>
  <c r="N56" i="1"/>
  <c r="O55" i="1"/>
  <c r="N55" i="1"/>
  <c r="S54" i="1"/>
  <c r="R54" i="1"/>
  <c r="P54" i="1"/>
  <c r="O54" i="1"/>
  <c r="N54" i="1"/>
  <c r="S53" i="1"/>
  <c r="R53" i="1"/>
  <c r="P53" i="1"/>
  <c r="O53" i="1"/>
  <c r="N53" i="1"/>
  <c r="S52" i="1"/>
  <c r="R52" i="1"/>
  <c r="P52" i="1"/>
  <c r="O52" i="1"/>
  <c r="N52" i="1"/>
  <c r="S51" i="1"/>
  <c r="R51" i="1"/>
  <c r="P51" i="1"/>
  <c r="S50" i="1"/>
  <c r="R50" i="1"/>
  <c r="P50" i="1"/>
  <c r="S49" i="1"/>
  <c r="P49" i="1"/>
  <c r="S48" i="1"/>
  <c r="P48" i="1"/>
  <c r="S47" i="1"/>
  <c r="O47" i="1"/>
  <c r="N47" i="1"/>
  <c r="S46" i="1"/>
  <c r="O46" i="1"/>
  <c r="N46" i="1"/>
  <c r="S45" i="1"/>
  <c r="O45" i="1"/>
  <c r="N45" i="1"/>
  <c r="O44" i="1"/>
  <c r="N44" i="1"/>
  <c r="S43" i="1"/>
  <c r="O43" i="1"/>
  <c r="N43" i="1"/>
  <c r="S42" i="1"/>
  <c r="O42" i="1"/>
  <c r="N42" i="1"/>
  <c r="S36" i="1"/>
  <c r="R36" i="1"/>
  <c r="Q36" i="1"/>
  <c r="P36" i="1"/>
  <c r="O36" i="1"/>
  <c r="N36" i="1"/>
  <c r="S35" i="1"/>
  <c r="R35" i="1"/>
  <c r="Q35" i="1"/>
  <c r="P35" i="1"/>
  <c r="O35" i="1"/>
  <c r="N35" i="1"/>
  <c r="S34" i="1"/>
  <c r="O34" i="1"/>
  <c r="N34" i="1"/>
  <c r="S33" i="1"/>
  <c r="O33" i="1"/>
  <c r="N33" i="1"/>
  <c r="N29" i="1"/>
  <c r="S28" i="1"/>
  <c r="R28" i="1"/>
  <c r="O28" i="1"/>
  <c r="N28" i="1"/>
  <c r="S27" i="1"/>
  <c r="R27" i="1"/>
  <c r="O27" i="1"/>
  <c r="N27" i="1"/>
  <c r="S26" i="1"/>
  <c r="R26" i="1"/>
  <c r="P26" i="1"/>
  <c r="O26" i="1"/>
  <c r="N26" i="1"/>
  <c r="S25" i="1"/>
  <c r="O25" i="1"/>
  <c r="N25" i="1"/>
  <c r="S24" i="1"/>
  <c r="O24" i="1"/>
  <c r="N24" i="1"/>
  <c r="S23" i="1"/>
  <c r="R23" i="1"/>
  <c r="O23" i="1"/>
  <c r="N23" i="1"/>
  <c r="S22" i="1"/>
  <c r="R22" i="1"/>
  <c r="O22" i="1"/>
  <c r="N22" i="1"/>
  <c r="S21" i="1"/>
  <c r="R21" i="1"/>
  <c r="P21" i="1"/>
  <c r="O21" i="1"/>
  <c r="N21" i="1"/>
  <c r="R10" i="1"/>
  <c r="Q10" i="1"/>
  <c r="P10" i="1"/>
  <c r="O10" i="1"/>
  <c r="N10" i="1"/>
  <c r="L10" i="1"/>
  <c r="S10" i="1" s="1"/>
  <c r="S9" i="1"/>
  <c r="R9" i="1"/>
  <c r="Q9" i="1"/>
  <c r="P9" i="1"/>
  <c r="O9" i="1"/>
  <c r="N9" i="1"/>
  <c r="L9" i="1"/>
  <c r="S6" i="1"/>
  <c r="R6" i="1"/>
  <c r="Q6" i="1"/>
  <c r="S5" i="1"/>
  <c r="R5" i="1"/>
  <c r="Q5" i="1"/>
  <c r="N5" i="1"/>
  <c r="H5" i="1"/>
  <c r="O5" i="1" s="1"/>
  <c r="S3" i="1"/>
  <c r="R3" i="1"/>
</calcChain>
</file>

<file path=xl/sharedStrings.xml><?xml version="1.0" encoding="utf-8"?>
<sst xmlns="http://schemas.openxmlformats.org/spreadsheetml/2006/main" count="887" uniqueCount="126">
  <si>
    <t>Company Name</t>
  </si>
  <si>
    <t>Country of Operation</t>
  </si>
  <si>
    <t>Project Name</t>
  </si>
  <si>
    <t>% Shareholder of Operating Company</t>
  </si>
  <si>
    <t>Commodity</t>
  </si>
  <si>
    <t>Year</t>
  </si>
  <si>
    <t>Total Project Revenue</t>
  </si>
  <si>
    <t>Company's share of revenue</t>
  </si>
  <si>
    <t>Total Corp. Income Tax</t>
  </si>
  <si>
    <t>Total Project Royalties</t>
  </si>
  <si>
    <t>Total other P2G</t>
  </si>
  <si>
    <t>Total P2G</t>
  </si>
  <si>
    <t>Xrate USD:AUD</t>
  </si>
  <si>
    <t>USD</t>
  </si>
  <si>
    <t>AUD</t>
  </si>
  <si>
    <t>1. ALUMINA LIMITED</t>
  </si>
  <si>
    <t>Guinea</t>
  </si>
  <si>
    <t>Sangaredi Mine</t>
  </si>
  <si>
    <t>Bauxite</t>
  </si>
  <si>
    <t>2. ALUMINA LIMITED</t>
  </si>
  <si>
    <t>Brazil</t>
  </si>
  <si>
    <t>Juruti Mine</t>
  </si>
  <si>
    <t>3. AVANCO RESOURCES LIMITED</t>
  </si>
  <si>
    <t>Antas Project</t>
  </si>
  <si>
    <t>Copper, gold</t>
  </si>
  <si>
    <t>4. BASE RESOURCES LIMITED</t>
  </si>
  <si>
    <t>Kenya</t>
  </si>
  <si>
    <t>Kwale Mineral Sands Project</t>
  </si>
  <si>
    <t>Mineral sands (Rutile, Ilmenite, Zircon)</t>
  </si>
  <si>
    <t>5. BEADELL RESOURCES LIMITED</t>
  </si>
  <si>
    <t>Tucano Gold Mine</t>
  </si>
  <si>
    <t>Gold</t>
  </si>
  <si>
    <t>6. BHP BILLITON LIMITED</t>
  </si>
  <si>
    <t>Algeria</t>
  </si>
  <si>
    <t>Algeria Joint Interest</t>
  </si>
  <si>
    <t>Oil</t>
  </si>
  <si>
    <t>7. BHP BILLITON LIMITED</t>
  </si>
  <si>
    <t>Trinidad &amp; Tobago</t>
  </si>
  <si>
    <t>Angostura</t>
  </si>
  <si>
    <t>8. BHP BILLITON LIMITED</t>
  </si>
  <si>
    <t>Colombia</t>
  </si>
  <si>
    <t>Cerrejon, La Guajira</t>
  </si>
  <si>
    <t>Coal</t>
  </si>
  <si>
    <t>9. BHP BILLITON LIMITED</t>
  </si>
  <si>
    <t>Peru</t>
  </si>
  <si>
    <t>Antamina Mine</t>
  </si>
  <si>
    <t>Copper, zinc, lead, silver; molybdenum</t>
  </si>
  <si>
    <t>10. BHP BILLITON LIMITED</t>
  </si>
  <si>
    <t>Chile</t>
  </si>
  <si>
    <t>Pampa Norte Mine</t>
  </si>
  <si>
    <t>Copper</t>
  </si>
  <si>
    <t>11. BHP BILLITON LIMITED</t>
  </si>
  <si>
    <t>Escondida</t>
  </si>
  <si>
    <t>12. BHP BILLITON LIMITED</t>
  </si>
  <si>
    <t>Samarco</t>
  </si>
  <si>
    <t>Iron ore</t>
  </si>
  <si>
    <t>13. KINGSROSE MINING LIMITED</t>
  </si>
  <si>
    <t>Indonesia</t>
  </si>
  <si>
    <t>Way Linngo Project</t>
  </si>
  <si>
    <t>14. LUCAPA DIAMOND COMPANY LIMITED</t>
  </si>
  <si>
    <t>Angola</t>
  </si>
  <si>
    <t>Lulo Diamond Project</t>
  </si>
  <si>
    <t>Diamonds</t>
  </si>
  <si>
    <t>-</t>
  </si>
  <si>
    <t>15. MMG LIMITED</t>
  </si>
  <si>
    <t>DRCongo</t>
  </si>
  <si>
    <t>Kinsevere Project</t>
  </si>
  <si>
    <t>16. MMG LIMITED</t>
  </si>
  <si>
    <t>Las Bambas</t>
  </si>
  <si>
    <t>17. MMG LIMITED</t>
  </si>
  <si>
    <t>Laos</t>
  </si>
  <si>
    <t>Sepon</t>
  </si>
  <si>
    <t>18. OCEANAGOLD CORPORATION</t>
  </si>
  <si>
    <t>Philippines</t>
  </si>
  <si>
    <t>Didipio</t>
  </si>
  <si>
    <t>Gold, Copper</t>
  </si>
  <si>
    <t>19. RANGE RESOURCES LIMITED</t>
  </si>
  <si>
    <t>Trinidad</t>
  </si>
  <si>
    <t>South Quarry, Morne Diablo, Beach Marcelle</t>
  </si>
  <si>
    <t>20. RIO TINTO LIMITED</t>
  </si>
  <si>
    <t>CBG Sangaredi</t>
  </si>
  <si>
    <t>21. RIO TINTO LIMITED</t>
  </si>
  <si>
    <t>MRN Porto Trombetas</t>
  </si>
  <si>
    <t>22. RIO TINTO LIMITED</t>
  </si>
  <si>
    <t>23. RIO TINTO LIMITED</t>
  </si>
  <si>
    <t>Grasberg</t>
  </si>
  <si>
    <t>24. RIO TINTO LIMITED</t>
  </si>
  <si>
    <t>Mongolia</t>
  </si>
  <si>
    <t>Oyu Tolgoi</t>
  </si>
  <si>
    <t>25. RIO TINTO LIMITED</t>
  </si>
  <si>
    <t>Madagascar</t>
  </si>
  <si>
    <t>QIT Madagascar</t>
  </si>
  <si>
    <t>Industrial Minerals</t>
  </si>
  <si>
    <t>26. RIO TINTO LIMITED</t>
  </si>
  <si>
    <t>South Africa</t>
  </si>
  <si>
    <t>Richards Bay</t>
  </si>
  <si>
    <t>27. RIO TINTO LIMITED</t>
  </si>
  <si>
    <t>Namibia</t>
  </si>
  <si>
    <t>Rossing Uranium</t>
  </si>
  <si>
    <t>Uranium</t>
  </si>
  <si>
    <t>28. RIO TINTO LIMITED (pre 2012)</t>
  </si>
  <si>
    <t>Borax Argentina</t>
  </si>
  <si>
    <t>Borax</t>
  </si>
  <si>
    <t>29. SOUTH32 LIMITED</t>
  </si>
  <si>
    <t>MRN / Brazil Alumina</t>
  </si>
  <si>
    <t>Alumina</t>
  </si>
  <si>
    <t>30. SOUTH32 LIMITED</t>
  </si>
  <si>
    <t>South Africa Energy Coal</t>
  </si>
  <si>
    <t>31. SOUTH32 LIMITED</t>
  </si>
  <si>
    <t>Mamatwan/Hotazel Project</t>
  </si>
  <si>
    <t>Manganese</t>
  </si>
  <si>
    <t>32. SOUTH32 LIMITED</t>
  </si>
  <si>
    <t>Cerro Matoso</t>
  </si>
  <si>
    <t>Nickel</t>
  </si>
  <si>
    <t>33. ST BARBARA LIMITED</t>
  </si>
  <si>
    <t>PNG</t>
  </si>
  <si>
    <t>Simberi</t>
  </si>
  <si>
    <t>34. UNIVERSAL COAL PLC</t>
  </si>
  <si>
    <t>Kangala</t>
  </si>
  <si>
    <t>35. UNIVERSAL COAL PLC</t>
  </si>
  <si>
    <t>New Clydesdale Colliery</t>
  </si>
  <si>
    <t>Notes</t>
  </si>
  <si>
    <t>Total PtG data for 2013 and 2014 for BHP's Algeria Joint Interest project were obtained from BHP's letter of response to this research</t>
  </si>
  <si>
    <t xml:space="preserve">Data for Lucapa Diamond Company's Lulo Diamond Project was obtained from a section of the Annual Report called “Investment in Associate.” Lucapa’s Lulo project is a joint venture (JV) and all profits are recorded under a company (SML) incorporated for this JV. The “Investment in Associate” section has SML’s summarised financial information. Elsewhere in the report, it’s stated that Lucapa’s stake in this JV is 40%, so the data for the Lulo Project was calculated at 40% of the figures detailed in the “Investment in Associate” section. </t>
  </si>
  <si>
    <t>Range Resources Ltd in its annual report presented aggregate figures for the three projects in Trinidad</t>
  </si>
  <si>
    <t xml:space="preserve">This table presents data Oxfam and TJN Australia were able to find regarding payments to government for the 88 projects discussed in this report.  All data were obtained from corporate annual reports, with the exception of MMG, and seven projects which are jointly owned (see note 1). EITI data were used for the latter because the ASX-listed partner did not publish payments to government in its annual reports, whereas the project operator did report total data to the EITI.  Because the EITI reports total project data and not each partner’s share, the ASX-listed owner’s share was calculated by the authors – by multiplying the company’s percentage ownership of the mine with the EITI reported taxes/payments. (The same method was used to apportion the revenue of joint venture projects to each partner company.) For every company in the dataset, we attempted to verify the data by writing to the companies.  Our letters to companies are available on Oxfam's website.  Responses from those companies that replied are used to populate the spreadsheet, and the responses can be made available upon request.
We feel it is important to highlight the amount of effort required to gather the project by project data in this spreadsheet. First, definitions of categories of payments are not always clear, so it is not obvious what a certain payment to government reported actually constitutes. A second problem is the formats of reports, which do not always facilitate data collection. Third, there are competing regulatory requirements about where payments to government data should be reported so it takes concerted effort to aggregate the information from different sources. Overall, the number of data points for revenue, income tax, and royalties we were able to gather is less than 14% of all the projects across all years of analysis. The amount of time and effort that a general member of the public would need to invest to create a picture of project by project reporting for a large number of companies is prohibitive. Many of the problems described would be mitigated by mandatory project by project reporting because it would mean consistent reporting and formatting standards, which would go a very long way in making the data accessible to civil society and the general public. 
Note, the data in this table should NOT be used in an attempt to undertake any calculations. The data are incomplete and uncertain, and how companies calculated these numbers is not fully understandable from explanations given in annual reports. While we report the data we found as presented in the annual reports, without standardised, clear, reporting requirements/templates for payments to government (which does not exist for annual report requirements of ASX-listed companies) we advise against using the data as the basis for calculating any indicators of company or sector performance. Doing so would create a misleading and inaccurate picture of the sector. 
Note 1: The seven projects were: Alumina Ltd’s Sangaredi Project (Guinea); four Anglogold Ashanti gold projects – Siguiri mine (Guinea), Geita mine (Tanzania), and the Sadiola and Murila mines (both Mali); and two BHP projects – Cerrejon coal project (Colombia) and the Antamina gold and copper project (Peru).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</si>
</sst>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_);\(0\)"/>
    <numFmt numFmtId="166" formatCode="#,##0.000_);\(#,##0.000\)"/>
    <numFmt numFmtId="167" formatCode="#,##0.0;\-#,##0.0"/>
  </numFmts>
  <fonts count="14" x14ac:knownFonts="1">
    <font>
      <sz val="12"/>
      <color theme="1"/>
      <name val="Calibri"/>
      <family val="2"/>
      <scheme val="minor"/>
    </font>
    <font>
      <sz val="12"/>
      <color theme="1"/>
      <name val="Calibri"/>
      <family val="2"/>
      <scheme val="minor"/>
    </font>
    <font>
      <b/>
      <sz val="12"/>
      <color theme="1"/>
      <name val="Calibri"/>
      <family val="2"/>
      <scheme val="minor"/>
    </font>
    <font>
      <b/>
      <sz val="9"/>
      <color theme="1"/>
      <name val="Calibri"/>
      <family val="2"/>
      <scheme val="minor"/>
    </font>
    <font>
      <b/>
      <sz val="9"/>
      <color theme="8" tint="-0.249977111117893"/>
      <name val="Calibri"/>
      <family val="2"/>
      <scheme val="minor"/>
    </font>
    <font>
      <b/>
      <sz val="8"/>
      <color theme="1"/>
      <name val="Calibri"/>
      <family val="2"/>
      <scheme val="minor"/>
    </font>
    <font>
      <sz val="10"/>
      <color theme="1"/>
      <name val="Calibri"/>
      <family val="2"/>
      <scheme val="minor"/>
    </font>
    <font>
      <sz val="9"/>
      <color theme="1"/>
      <name val="Calibri"/>
      <family val="2"/>
      <scheme val="minor"/>
    </font>
    <font>
      <u/>
      <sz val="10"/>
      <color theme="1"/>
      <name val="Calibri"/>
      <family val="2"/>
      <scheme val="minor"/>
    </font>
    <font>
      <sz val="9"/>
      <color theme="8" tint="-0.249977111117893"/>
      <name val="Calibri"/>
      <family val="2"/>
      <scheme val="minor"/>
    </font>
    <font>
      <sz val="9"/>
      <color rgb="FF000000"/>
      <name val="Calibri"/>
      <family val="2"/>
      <scheme val="minor"/>
    </font>
    <font>
      <b/>
      <sz val="9"/>
      <color rgb="FF000000"/>
      <name val="Calibri"/>
      <family val="2"/>
      <scheme val="minor"/>
    </font>
    <font>
      <sz val="12"/>
      <color theme="8" tint="-0.249977111117893"/>
      <name val="Calibri"/>
      <family val="2"/>
      <scheme val="minor"/>
    </font>
    <font>
      <sz val="9"/>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4" fontId="1" fillId="0" borderId="0" applyFont="0" applyFill="0" applyBorder="0" applyAlignment="0" applyProtection="0"/>
  </cellStyleXfs>
  <cellXfs count="101">
    <xf numFmtId="0" fontId="0" fillId="0" borderId="0" xfId="0"/>
    <xf numFmtId="37" fontId="3" fillId="2" borderId="1" xfId="0" applyNumberFormat="1" applyFont="1" applyFill="1" applyBorder="1" applyAlignment="1">
      <alignment horizontal="center" vertical="center" wrapText="1"/>
    </xf>
    <xf numFmtId="37" fontId="3" fillId="2" borderId="2" xfId="0" applyNumberFormat="1" applyFont="1" applyFill="1" applyBorder="1" applyAlignment="1">
      <alignment horizontal="center" vertical="center" wrapText="1"/>
    </xf>
    <xf numFmtId="10" fontId="3" fillId="2" borderId="2" xfId="0" applyNumberFormat="1" applyFont="1" applyFill="1" applyBorder="1" applyAlignment="1">
      <alignment horizontal="center" vertical="center" wrapText="1"/>
    </xf>
    <xf numFmtId="165" fontId="3" fillId="2" borderId="3" xfId="0" applyNumberFormat="1" applyFont="1" applyFill="1" applyBorder="1" applyAlignment="1">
      <alignment horizontal="center" vertical="center" wrapText="1"/>
    </xf>
    <xf numFmtId="37" fontId="3" fillId="2" borderId="4"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37" fontId="4" fillId="3" borderId="1" xfId="0" applyNumberFormat="1" applyFont="1" applyFill="1" applyBorder="1" applyAlignment="1">
      <alignment horizontal="center" vertical="center" wrapText="1"/>
    </xf>
    <xf numFmtId="37" fontId="4" fillId="3" borderId="4" xfId="0" applyNumberFormat="1" applyFont="1" applyFill="1" applyBorder="1" applyAlignment="1">
      <alignment horizontal="center" vertical="center" wrapText="1"/>
    </xf>
    <xf numFmtId="37" fontId="4" fillId="3" borderId="2" xfId="0" applyNumberFormat="1" applyFont="1" applyFill="1" applyBorder="1" applyAlignment="1">
      <alignment horizontal="center" vertical="center" wrapText="1"/>
    </xf>
    <xf numFmtId="39" fontId="5" fillId="3" borderId="3" xfId="1" applyNumberFormat="1" applyFont="1" applyFill="1" applyBorder="1" applyAlignment="1">
      <alignment horizontal="center" vertical="center" wrapText="1"/>
    </xf>
    <xf numFmtId="37" fontId="0" fillId="0" borderId="0" xfId="0" applyNumberFormat="1" applyFont="1" applyAlignment="1">
      <alignment wrapText="1"/>
    </xf>
    <xf numFmtId="37" fontId="3" fillId="2" borderId="5" xfId="0" applyNumberFormat="1" applyFont="1" applyFill="1" applyBorder="1" applyAlignment="1">
      <alignment vertical="center" wrapText="1"/>
    </xf>
    <xf numFmtId="37" fontId="7" fillId="2" borderId="6" xfId="0" applyNumberFormat="1" applyFont="1" applyFill="1" applyBorder="1" applyAlignment="1">
      <alignment vertical="center" wrapText="1"/>
    </xf>
    <xf numFmtId="10" fontId="7" fillId="2" borderId="6" xfId="0" applyNumberFormat="1" applyFont="1" applyFill="1" applyBorder="1" applyAlignment="1">
      <alignment vertical="center" wrapText="1"/>
    </xf>
    <xf numFmtId="165" fontId="3" fillId="2" borderId="7" xfId="0" applyNumberFormat="1" applyFont="1" applyFill="1" applyBorder="1" applyAlignment="1">
      <alignment vertical="center" wrapText="1"/>
    </xf>
    <xf numFmtId="37" fontId="3" fillId="2" borderId="5" xfId="0" applyNumberFormat="1" applyFont="1" applyFill="1" applyBorder="1" applyAlignment="1">
      <alignment horizontal="center" vertical="center" wrapText="1"/>
    </xf>
    <xf numFmtId="37" fontId="3" fillId="2" borderId="8" xfId="0" applyNumberFormat="1" applyFont="1" applyFill="1" applyBorder="1" applyAlignment="1">
      <alignment horizontal="center" vertical="center" wrapText="1"/>
    </xf>
    <xf numFmtId="37" fontId="3" fillId="2" borderId="6" xfId="0" applyNumberFormat="1" applyFont="1" applyFill="1" applyBorder="1" applyAlignment="1">
      <alignment horizontal="center" vertical="center" wrapText="1"/>
    </xf>
    <xf numFmtId="165" fontId="3" fillId="3" borderId="7" xfId="0" applyNumberFormat="1" applyFont="1" applyFill="1" applyBorder="1" applyAlignment="1">
      <alignment vertical="center" wrapText="1"/>
    </xf>
    <xf numFmtId="37" fontId="4" fillId="3" borderId="5" xfId="0" applyNumberFormat="1" applyFont="1" applyFill="1" applyBorder="1" applyAlignment="1">
      <alignment horizontal="center" vertical="center" wrapText="1"/>
    </xf>
    <xf numFmtId="37" fontId="4" fillId="3" borderId="8" xfId="0" applyNumberFormat="1" applyFont="1" applyFill="1" applyBorder="1" applyAlignment="1">
      <alignment horizontal="center" vertical="center" wrapText="1"/>
    </xf>
    <xf numFmtId="37" fontId="4" fillId="3" borderId="6" xfId="0" applyNumberFormat="1" applyFont="1" applyFill="1" applyBorder="1" applyAlignment="1">
      <alignment horizontal="center" vertical="center" wrapText="1"/>
    </xf>
    <xf numFmtId="39" fontId="6" fillId="3" borderId="7" xfId="0" applyNumberFormat="1" applyFont="1" applyFill="1" applyBorder="1" applyAlignment="1">
      <alignment vertical="center" wrapText="1"/>
    </xf>
    <xf numFmtId="37" fontId="8" fillId="4" borderId="0" xfId="1" applyNumberFormat="1" applyFont="1" applyFill="1"/>
    <xf numFmtId="37" fontId="7" fillId="4" borderId="0" xfId="0" applyNumberFormat="1" applyFont="1" applyFill="1" applyAlignment="1">
      <alignment horizontal="center" wrapText="1"/>
    </xf>
    <xf numFmtId="10" fontId="7" fillId="4" borderId="0" xfId="0" applyNumberFormat="1" applyFont="1" applyFill="1" applyAlignment="1">
      <alignment horizontal="center" wrapText="1"/>
    </xf>
    <xf numFmtId="165" fontId="3" fillId="4" borderId="9" xfId="0" applyNumberFormat="1" applyFont="1" applyFill="1" applyBorder="1" applyAlignment="1">
      <alignment horizontal="center" wrapText="1"/>
    </xf>
    <xf numFmtId="37" fontId="7" fillId="4" borderId="10" xfId="0" applyNumberFormat="1" applyFont="1" applyFill="1" applyBorder="1" applyAlignment="1">
      <alignment wrapText="1"/>
    </xf>
    <xf numFmtId="37" fontId="7" fillId="4" borderId="11" xfId="0" applyNumberFormat="1" applyFont="1" applyFill="1" applyBorder="1" applyAlignment="1">
      <alignment wrapText="1"/>
    </xf>
    <xf numFmtId="37" fontId="7" fillId="4" borderId="0" xfId="0" applyNumberFormat="1" applyFont="1" applyFill="1" applyAlignment="1">
      <alignment wrapText="1"/>
    </xf>
    <xf numFmtId="37" fontId="9" fillId="4" borderId="10" xfId="0" applyNumberFormat="1" applyFont="1" applyFill="1" applyBorder="1" applyAlignment="1">
      <alignment wrapText="1"/>
    </xf>
    <xf numFmtId="37" fontId="9" fillId="4" borderId="11" xfId="0" applyNumberFormat="1" applyFont="1" applyFill="1" applyBorder="1" applyAlignment="1">
      <alignment wrapText="1"/>
    </xf>
    <xf numFmtId="37" fontId="9" fillId="4" borderId="0" xfId="0" applyNumberFormat="1" applyFont="1" applyFill="1" applyAlignment="1">
      <alignment wrapText="1"/>
    </xf>
    <xf numFmtId="39" fontId="7" fillId="4" borderId="9" xfId="1" applyNumberFormat="1" applyFont="1" applyFill="1" applyBorder="1" applyAlignment="1">
      <alignment horizontal="center"/>
    </xf>
    <xf numFmtId="37" fontId="8" fillId="0" borderId="0" xfId="1" applyNumberFormat="1" applyFont="1" applyFill="1"/>
    <xf numFmtId="37" fontId="7" fillId="0" borderId="0" xfId="0" applyNumberFormat="1" applyFont="1" applyAlignment="1">
      <alignment horizontal="center" wrapText="1"/>
    </xf>
    <xf numFmtId="10" fontId="7" fillId="0" borderId="0" xfId="0" applyNumberFormat="1" applyFont="1" applyAlignment="1">
      <alignment horizontal="center" wrapText="1"/>
    </xf>
    <xf numFmtId="165" fontId="3" fillId="0" borderId="9" xfId="0" applyNumberFormat="1" applyFont="1" applyBorder="1" applyAlignment="1">
      <alignment horizontal="center" wrapText="1"/>
    </xf>
    <xf numFmtId="37" fontId="7" fillId="0" borderId="10" xfId="0" applyNumberFormat="1" applyFont="1" applyBorder="1" applyAlignment="1">
      <alignment wrapText="1"/>
    </xf>
    <xf numFmtId="37" fontId="7" fillId="0" borderId="11" xfId="0" applyNumberFormat="1" applyFont="1" applyBorder="1" applyAlignment="1">
      <alignment wrapText="1"/>
    </xf>
    <xf numFmtId="37" fontId="7" fillId="0" borderId="0" xfId="0" applyNumberFormat="1" applyFont="1" applyAlignment="1">
      <alignment wrapText="1"/>
    </xf>
    <xf numFmtId="37" fontId="9" fillId="0" borderId="10" xfId="0" applyNumberFormat="1" applyFont="1" applyBorder="1" applyAlignment="1">
      <alignment wrapText="1"/>
    </xf>
    <xf numFmtId="37" fontId="9" fillId="0" borderId="11" xfId="0" applyNumberFormat="1" applyFont="1" applyBorder="1" applyAlignment="1">
      <alignment wrapText="1"/>
    </xf>
    <xf numFmtId="37" fontId="9" fillId="0" borderId="0" xfId="0" applyNumberFormat="1" applyFont="1" applyAlignment="1">
      <alignment wrapText="1"/>
    </xf>
    <xf numFmtId="39" fontId="7" fillId="0" borderId="9" xfId="1" applyNumberFormat="1" applyFont="1" applyFill="1" applyBorder="1" applyAlignment="1">
      <alignment horizontal="center"/>
    </xf>
    <xf numFmtId="37" fontId="10" fillId="4" borderId="0" xfId="0" applyNumberFormat="1" applyFont="1" applyFill="1" applyAlignment="1">
      <alignment horizontal="center" wrapText="1"/>
    </xf>
    <xf numFmtId="10" fontId="10" fillId="4" borderId="0" xfId="0" applyNumberFormat="1" applyFont="1" applyFill="1" applyAlignment="1">
      <alignment horizontal="center" wrapText="1"/>
    </xf>
    <xf numFmtId="165" fontId="11" fillId="4" borderId="9" xfId="0" applyNumberFormat="1" applyFont="1" applyFill="1" applyBorder="1" applyAlignment="1">
      <alignment horizontal="center" wrapText="1"/>
    </xf>
    <xf numFmtId="37" fontId="10" fillId="4" borderId="10" xfId="0" applyNumberFormat="1" applyFont="1" applyFill="1" applyBorder="1" applyAlignment="1">
      <alignment horizontal="right"/>
    </xf>
    <xf numFmtId="37" fontId="7" fillId="4" borderId="11" xfId="1" applyNumberFormat="1" applyFont="1" applyFill="1" applyBorder="1" applyAlignment="1">
      <alignment horizontal="center"/>
    </xf>
    <xf numFmtId="37" fontId="10" fillId="4" borderId="0" xfId="0" applyNumberFormat="1" applyFont="1" applyFill="1"/>
    <xf numFmtId="37" fontId="7" fillId="4" borderId="0" xfId="0" applyNumberFormat="1" applyFont="1" applyFill="1"/>
    <xf numFmtId="37" fontId="10" fillId="4" borderId="0" xfId="0" applyNumberFormat="1" applyFont="1" applyFill="1" applyAlignment="1">
      <alignment wrapText="1"/>
    </xf>
    <xf numFmtId="37" fontId="7" fillId="0" borderId="0" xfId="0" applyNumberFormat="1" applyFont="1" applyFill="1" applyAlignment="1">
      <alignment horizontal="center" wrapText="1"/>
    </xf>
    <xf numFmtId="10" fontId="7" fillId="0" borderId="0" xfId="0" applyNumberFormat="1" applyFont="1" applyFill="1" applyAlignment="1">
      <alignment horizontal="center" wrapText="1"/>
    </xf>
    <xf numFmtId="165" fontId="3" fillId="0" borderId="9" xfId="0" applyNumberFormat="1" applyFont="1" applyFill="1" applyBorder="1" applyAlignment="1">
      <alignment horizontal="center" wrapText="1"/>
    </xf>
    <xf numFmtId="37" fontId="7" fillId="0" borderId="10" xfId="0" applyNumberFormat="1" applyFont="1" applyFill="1" applyBorder="1" applyAlignment="1">
      <alignment wrapText="1"/>
    </xf>
    <xf numFmtId="37" fontId="7" fillId="0" borderId="11" xfId="0" applyNumberFormat="1" applyFont="1" applyFill="1" applyBorder="1" applyAlignment="1">
      <alignment wrapText="1"/>
    </xf>
    <xf numFmtId="37" fontId="7" fillId="0" borderId="0" xfId="0" applyNumberFormat="1" applyFont="1" applyFill="1" applyAlignment="1">
      <alignment wrapText="1"/>
    </xf>
    <xf numFmtId="37" fontId="9" fillId="0" borderId="10" xfId="0" applyNumberFormat="1" applyFont="1" applyFill="1" applyBorder="1" applyAlignment="1">
      <alignment wrapText="1"/>
    </xf>
    <xf numFmtId="37" fontId="9" fillId="0" borderId="11" xfId="0" applyNumberFormat="1" applyFont="1" applyFill="1" applyBorder="1" applyAlignment="1">
      <alignment wrapText="1"/>
    </xf>
    <xf numFmtId="37" fontId="9" fillId="0" borderId="0" xfId="0" applyNumberFormat="1" applyFont="1" applyFill="1" applyAlignment="1">
      <alignment wrapText="1"/>
    </xf>
    <xf numFmtId="39" fontId="7" fillId="0" borderId="9" xfId="0" applyNumberFormat="1" applyFont="1" applyFill="1" applyBorder="1" applyAlignment="1">
      <alignment horizontal="center" wrapText="1"/>
    </xf>
    <xf numFmtId="39" fontId="7" fillId="4" borderId="9" xfId="0" applyNumberFormat="1" applyFont="1" applyFill="1" applyBorder="1" applyAlignment="1">
      <alignment horizontal="center" wrapText="1"/>
    </xf>
    <xf numFmtId="39" fontId="7" fillId="0" borderId="9" xfId="0" applyNumberFormat="1" applyFont="1" applyBorder="1" applyAlignment="1">
      <alignment horizontal="center" wrapText="1"/>
    </xf>
    <xf numFmtId="39" fontId="7" fillId="4" borderId="11" xfId="0" applyNumberFormat="1" applyFont="1" applyFill="1" applyBorder="1" applyAlignment="1">
      <alignment wrapText="1"/>
    </xf>
    <xf numFmtId="37" fontId="10" fillId="0" borderId="0" xfId="0" applyNumberFormat="1" applyFont="1" applyAlignment="1">
      <alignment horizontal="center" wrapText="1"/>
    </xf>
    <xf numFmtId="10" fontId="10" fillId="0" borderId="0" xfId="0" applyNumberFormat="1" applyFont="1" applyAlignment="1">
      <alignment horizontal="center" wrapText="1"/>
    </xf>
    <xf numFmtId="165" fontId="11" fillId="0" borderId="9" xfId="0" applyNumberFormat="1" applyFont="1" applyBorder="1" applyAlignment="1">
      <alignment horizontal="center" wrapText="1"/>
    </xf>
    <xf numFmtId="37" fontId="10" fillId="0" borderId="11" xfId="0" applyNumberFormat="1" applyFont="1" applyBorder="1" applyAlignment="1">
      <alignment wrapText="1"/>
    </xf>
    <xf numFmtId="37" fontId="10" fillId="0" borderId="0" xfId="0" applyNumberFormat="1" applyFont="1" applyAlignment="1">
      <alignment wrapText="1"/>
    </xf>
    <xf numFmtId="39" fontId="10" fillId="0" borderId="9" xfId="0" applyNumberFormat="1" applyFont="1" applyBorder="1" applyAlignment="1">
      <alignment horizontal="center" wrapText="1"/>
    </xf>
    <xf numFmtId="37" fontId="10" fillId="0" borderId="0" xfId="0" applyNumberFormat="1" applyFont="1" applyFill="1" applyAlignment="1">
      <alignment horizontal="center" wrapText="1"/>
    </xf>
    <xf numFmtId="10" fontId="10" fillId="0" borderId="0" xfId="0" applyNumberFormat="1" applyFont="1" applyFill="1" applyAlignment="1">
      <alignment horizontal="center" wrapText="1"/>
    </xf>
    <xf numFmtId="165" fontId="11" fillId="0" borderId="9" xfId="0" applyNumberFormat="1" applyFont="1" applyFill="1" applyBorder="1" applyAlignment="1">
      <alignment horizontal="center" wrapText="1"/>
    </xf>
    <xf numFmtId="37" fontId="10" fillId="0" borderId="10" xfId="0" applyNumberFormat="1" applyFont="1" applyFill="1" applyBorder="1" applyAlignment="1">
      <alignment wrapText="1"/>
    </xf>
    <xf numFmtId="37" fontId="10" fillId="0" borderId="11" xfId="0" applyNumberFormat="1" applyFont="1" applyFill="1" applyBorder="1" applyAlignment="1">
      <alignment wrapText="1"/>
    </xf>
    <xf numFmtId="37" fontId="10" fillId="0" borderId="0" xfId="0" applyNumberFormat="1" applyFont="1" applyFill="1" applyAlignment="1">
      <alignment wrapText="1"/>
    </xf>
    <xf numFmtId="39" fontId="10" fillId="0" borderId="9" xfId="0" applyNumberFormat="1" applyFont="1" applyFill="1" applyBorder="1" applyAlignment="1">
      <alignment horizontal="center" wrapText="1"/>
    </xf>
    <xf numFmtId="166" fontId="7" fillId="4" borderId="0" xfId="0" applyNumberFormat="1" applyFont="1" applyFill="1" applyAlignment="1">
      <alignment wrapText="1"/>
    </xf>
    <xf numFmtId="37" fontId="10" fillId="4" borderId="10" xfId="0" applyNumberFormat="1" applyFont="1" applyFill="1" applyBorder="1" applyAlignment="1">
      <alignment wrapText="1"/>
    </xf>
    <xf numFmtId="10" fontId="7" fillId="0" borderId="0" xfId="0" applyNumberFormat="1" applyFont="1" applyAlignment="1">
      <alignment wrapText="1"/>
    </xf>
    <xf numFmtId="165" fontId="3" fillId="0" borderId="9" xfId="0" applyNumberFormat="1" applyFont="1" applyBorder="1" applyAlignment="1">
      <alignment wrapText="1"/>
    </xf>
    <xf numFmtId="39" fontId="7" fillId="0" borderId="9" xfId="0" applyNumberFormat="1" applyFont="1" applyBorder="1" applyAlignment="1">
      <alignment wrapText="1"/>
    </xf>
    <xf numFmtId="10" fontId="0" fillId="0" borderId="0" xfId="0" applyNumberFormat="1" applyFont="1" applyAlignment="1">
      <alignment wrapText="1"/>
    </xf>
    <xf numFmtId="165" fontId="2" fillId="0" borderId="9" xfId="0" applyNumberFormat="1" applyFont="1" applyBorder="1" applyAlignment="1">
      <alignment wrapText="1"/>
    </xf>
    <xf numFmtId="37" fontId="0" fillId="0" borderId="10" xfId="0" applyNumberFormat="1" applyFont="1" applyBorder="1" applyAlignment="1">
      <alignment wrapText="1"/>
    </xf>
    <xf numFmtId="37" fontId="0" fillId="0" borderId="11" xfId="0" applyNumberFormat="1" applyFont="1" applyBorder="1" applyAlignment="1">
      <alignment wrapText="1"/>
    </xf>
    <xf numFmtId="37" fontId="12" fillId="0" borderId="10" xfId="0" applyNumberFormat="1" applyFont="1" applyBorder="1" applyAlignment="1">
      <alignment wrapText="1"/>
    </xf>
    <xf numFmtId="37" fontId="12" fillId="0" borderId="11" xfId="0" applyNumberFormat="1" applyFont="1" applyBorder="1" applyAlignment="1">
      <alignment wrapText="1"/>
    </xf>
    <xf numFmtId="37" fontId="12" fillId="0" borderId="0" xfId="0" applyNumberFormat="1" applyFont="1" applyAlignment="1">
      <alignment wrapText="1"/>
    </xf>
    <xf numFmtId="39" fontId="0" fillId="0" borderId="9" xfId="0" applyNumberFormat="1" applyFont="1" applyBorder="1" applyAlignment="1">
      <alignment wrapText="1"/>
    </xf>
    <xf numFmtId="167" fontId="9" fillId="4" borderId="0" xfId="0" applyNumberFormat="1" applyFont="1" applyFill="1" applyAlignment="1">
      <alignment wrapText="1"/>
    </xf>
    <xf numFmtId="37" fontId="10" fillId="4" borderId="0" xfId="0" applyNumberFormat="1" applyFont="1" applyFill="1" applyBorder="1" applyAlignment="1">
      <alignment wrapText="1"/>
    </xf>
    <xf numFmtId="37" fontId="9" fillId="4" borderId="0" xfId="0" applyNumberFormat="1" applyFont="1" applyFill="1" applyBorder="1" applyAlignment="1">
      <alignment wrapText="1"/>
    </xf>
    <xf numFmtId="37" fontId="9" fillId="0" borderId="0" xfId="0" applyNumberFormat="1" applyFont="1" applyBorder="1" applyAlignment="1">
      <alignment wrapText="1"/>
    </xf>
    <xf numFmtId="37" fontId="13" fillId="4" borderId="0" xfId="0" applyNumberFormat="1" applyFont="1" applyFill="1" applyBorder="1" applyAlignment="1">
      <alignment wrapText="1"/>
    </xf>
    <xf numFmtId="37" fontId="4" fillId="3" borderId="1"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www.lucapa.com.au/" TargetMode="External"/><Relationship Id="rId21" Type="http://schemas.openxmlformats.org/officeDocument/2006/relationships/hyperlink" Target="https://www.bhp.com/" TargetMode="External"/><Relationship Id="rId42" Type="http://schemas.openxmlformats.org/officeDocument/2006/relationships/hyperlink" Target="http://www.riotinto.com/" TargetMode="External"/><Relationship Id="rId47" Type="http://schemas.openxmlformats.org/officeDocument/2006/relationships/hyperlink" Target="http://www.riotinto.com/" TargetMode="External"/><Relationship Id="rId63" Type="http://schemas.openxmlformats.org/officeDocument/2006/relationships/hyperlink" Target="http://www.riotinto.com/" TargetMode="External"/><Relationship Id="rId68" Type="http://schemas.openxmlformats.org/officeDocument/2006/relationships/hyperlink" Target="http://www.riotinto.com/" TargetMode="External"/><Relationship Id="rId84" Type="http://schemas.openxmlformats.org/officeDocument/2006/relationships/hyperlink" Target="http://www.riotinto.com/" TargetMode="External"/><Relationship Id="rId89" Type="http://schemas.openxmlformats.org/officeDocument/2006/relationships/hyperlink" Target="https://www.south32.net/" TargetMode="External"/><Relationship Id="rId2" Type="http://schemas.openxmlformats.org/officeDocument/2006/relationships/hyperlink" Target="http://www.aluminalimited.com/" TargetMode="External"/><Relationship Id="rId16" Type="http://schemas.openxmlformats.org/officeDocument/2006/relationships/hyperlink" Target="https://www.bhp.com/" TargetMode="External"/><Relationship Id="rId29" Type="http://schemas.openxmlformats.org/officeDocument/2006/relationships/hyperlink" Target="http://www.mmg.com/en/About-Us.aspx" TargetMode="External"/><Relationship Id="rId107" Type="http://schemas.openxmlformats.org/officeDocument/2006/relationships/hyperlink" Target="https://stbarbara.com.au/" TargetMode="External"/><Relationship Id="rId11" Type="http://schemas.openxmlformats.org/officeDocument/2006/relationships/hyperlink" Target="https://beadellresources.com.au/" TargetMode="External"/><Relationship Id="rId24" Type="http://schemas.openxmlformats.org/officeDocument/2006/relationships/hyperlink" Target="http://www.kingsrosemining.com.au/" TargetMode="External"/><Relationship Id="rId32" Type="http://schemas.openxmlformats.org/officeDocument/2006/relationships/hyperlink" Target="http://www.mmg.com/en/About-Us.aspx" TargetMode="External"/><Relationship Id="rId37" Type="http://schemas.openxmlformats.org/officeDocument/2006/relationships/hyperlink" Target="http://www.rangeresources.co.uk/" TargetMode="External"/><Relationship Id="rId40" Type="http://schemas.openxmlformats.org/officeDocument/2006/relationships/hyperlink" Target="http://www.riotinto.com/" TargetMode="External"/><Relationship Id="rId45" Type="http://schemas.openxmlformats.org/officeDocument/2006/relationships/hyperlink" Target="http://www.riotinto.com/" TargetMode="External"/><Relationship Id="rId53" Type="http://schemas.openxmlformats.org/officeDocument/2006/relationships/hyperlink" Target="https://www.south32.net/" TargetMode="External"/><Relationship Id="rId58" Type="http://schemas.openxmlformats.org/officeDocument/2006/relationships/hyperlink" Target="http://www.riotinto.com/" TargetMode="External"/><Relationship Id="rId66" Type="http://schemas.openxmlformats.org/officeDocument/2006/relationships/hyperlink" Target="http://www.riotinto.com/" TargetMode="External"/><Relationship Id="rId74" Type="http://schemas.openxmlformats.org/officeDocument/2006/relationships/hyperlink" Target="http://www.riotinto.com/" TargetMode="External"/><Relationship Id="rId79" Type="http://schemas.openxmlformats.org/officeDocument/2006/relationships/hyperlink" Target="http://www.riotinto.com/" TargetMode="External"/><Relationship Id="rId87" Type="http://schemas.openxmlformats.org/officeDocument/2006/relationships/hyperlink" Target="http://www.riotinto.com/" TargetMode="External"/><Relationship Id="rId102" Type="http://schemas.openxmlformats.org/officeDocument/2006/relationships/hyperlink" Target="https://www.south32.net/" TargetMode="External"/><Relationship Id="rId110" Type="http://schemas.openxmlformats.org/officeDocument/2006/relationships/printerSettings" Target="../printerSettings/printerSettings1.bin"/><Relationship Id="rId5" Type="http://schemas.openxmlformats.org/officeDocument/2006/relationships/hyperlink" Target="http://www.aluminalimited.com/" TargetMode="External"/><Relationship Id="rId61" Type="http://schemas.openxmlformats.org/officeDocument/2006/relationships/hyperlink" Target="http://www.riotinto.com/" TargetMode="External"/><Relationship Id="rId82" Type="http://schemas.openxmlformats.org/officeDocument/2006/relationships/hyperlink" Target="http://www.riotinto.com/" TargetMode="External"/><Relationship Id="rId90" Type="http://schemas.openxmlformats.org/officeDocument/2006/relationships/hyperlink" Target="https://www.south32.net/" TargetMode="External"/><Relationship Id="rId95" Type="http://schemas.openxmlformats.org/officeDocument/2006/relationships/hyperlink" Target="https://www.south32.net/" TargetMode="External"/><Relationship Id="rId19" Type="http://schemas.openxmlformats.org/officeDocument/2006/relationships/hyperlink" Target="https://www.bhp.com/" TargetMode="External"/><Relationship Id="rId14" Type="http://schemas.openxmlformats.org/officeDocument/2006/relationships/hyperlink" Target="https://www.bhp.com/" TargetMode="External"/><Relationship Id="rId22" Type="http://schemas.openxmlformats.org/officeDocument/2006/relationships/hyperlink" Target="https://www.bhp.com/" TargetMode="External"/><Relationship Id="rId27" Type="http://schemas.openxmlformats.org/officeDocument/2006/relationships/hyperlink" Target="http://www.lucapa.com.au/" TargetMode="External"/><Relationship Id="rId30" Type="http://schemas.openxmlformats.org/officeDocument/2006/relationships/hyperlink" Target="http://www.mmg.com/en/About-Us.aspx" TargetMode="External"/><Relationship Id="rId35" Type="http://schemas.openxmlformats.org/officeDocument/2006/relationships/hyperlink" Target="http://www.oceanagold.com/" TargetMode="External"/><Relationship Id="rId43" Type="http://schemas.openxmlformats.org/officeDocument/2006/relationships/hyperlink" Target="http://www.riotinto.com/" TargetMode="External"/><Relationship Id="rId48" Type="http://schemas.openxmlformats.org/officeDocument/2006/relationships/hyperlink" Target="http://www.riotinto.com/" TargetMode="External"/><Relationship Id="rId56" Type="http://schemas.openxmlformats.org/officeDocument/2006/relationships/hyperlink" Target="https://stbarbara.com.au/" TargetMode="External"/><Relationship Id="rId64" Type="http://schemas.openxmlformats.org/officeDocument/2006/relationships/hyperlink" Target="http://www.riotinto.com/" TargetMode="External"/><Relationship Id="rId69" Type="http://schemas.openxmlformats.org/officeDocument/2006/relationships/hyperlink" Target="http://www.riotinto.com/" TargetMode="External"/><Relationship Id="rId77" Type="http://schemas.openxmlformats.org/officeDocument/2006/relationships/hyperlink" Target="http://www.riotinto.com/" TargetMode="External"/><Relationship Id="rId100" Type="http://schemas.openxmlformats.org/officeDocument/2006/relationships/hyperlink" Target="https://www.south32.net/" TargetMode="External"/><Relationship Id="rId105" Type="http://schemas.openxmlformats.org/officeDocument/2006/relationships/hyperlink" Target="http://www.universalcoal.com/our-projects/our-thermal-coal-projects/" TargetMode="External"/><Relationship Id="rId8" Type="http://schemas.openxmlformats.org/officeDocument/2006/relationships/hyperlink" Target="http://www.baseresources.com.au/" TargetMode="External"/><Relationship Id="rId51" Type="http://schemas.openxmlformats.org/officeDocument/2006/relationships/hyperlink" Target="http://www.riotinto.com/" TargetMode="External"/><Relationship Id="rId72" Type="http://schemas.openxmlformats.org/officeDocument/2006/relationships/hyperlink" Target="http://www.riotinto.com/" TargetMode="External"/><Relationship Id="rId80" Type="http://schemas.openxmlformats.org/officeDocument/2006/relationships/hyperlink" Target="http://www.riotinto.com/" TargetMode="External"/><Relationship Id="rId85" Type="http://schemas.openxmlformats.org/officeDocument/2006/relationships/hyperlink" Target="http://www.riotinto.com/" TargetMode="External"/><Relationship Id="rId93" Type="http://schemas.openxmlformats.org/officeDocument/2006/relationships/hyperlink" Target="https://www.south32.net/" TargetMode="External"/><Relationship Id="rId98" Type="http://schemas.openxmlformats.org/officeDocument/2006/relationships/hyperlink" Target="https://www.south32.net/" TargetMode="External"/><Relationship Id="rId3" Type="http://schemas.openxmlformats.org/officeDocument/2006/relationships/hyperlink" Target="http://www.aluminalimited.com/" TargetMode="External"/><Relationship Id="rId12" Type="http://schemas.openxmlformats.org/officeDocument/2006/relationships/hyperlink" Target="https://www.bhp.com/" TargetMode="External"/><Relationship Id="rId17" Type="http://schemas.openxmlformats.org/officeDocument/2006/relationships/hyperlink" Target="https://www.bhp.com/" TargetMode="External"/><Relationship Id="rId25" Type="http://schemas.openxmlformats.org/officeDocument/2006/relationships/hyperlink" Target="http://www.kingsrosemining.com.au/" TargetMode="External"/><Relationship Id="rId33" Type="http://schemas.openxmlformats.org/officeDocument/2006/relationships/hyperlink" Target="http://www.mmg.com/en/About-Us.aspx" TargetMode="External"/><Relationship Id="rId38" Type="http://schemas.openxmlformats.org/officeDocument/2006/relationships/hyperlink" Target="http://www.riotinto.com/" TargetMode="External"/><Relationship Id="rId46" Type="http://schemas.openxmlformats.org/officeDocument/2006/relationships/hyperlink" Target="http://www.riotinto.com/" TargetMode="External"/><Relationship Id="rId59" Type="http://schemas.openxmlformats.org/officeDocument/2006/relationships/hyperlink" Target="http://www.riotinto.com/" TargetMode="External"/><Relationship Id="rId67" Type="http://schemas.openxmlformats.org/officeDocument/2006/relationships/hyperlink" Target="http://www.riotinto.com/" TargetMode="External"/><Relationship Id="rId103" Type="http://schemas.openxmlformats.org/officeDocument/2006/relationships/hyperlink" Target="https://stbarbara.com.au/" TargetMode="External"/><Relationship Id="rId108" Type="http://schemas.openxmlformats.org/officeDocument/2006/relationships/hyperlink" Target="http://www.universalcoal.com/our-projects/our-thermal-coal-projects/" TargetMode="External"/><Relationship Id="rId20" Type="http://schemas.openxmlformats.org/officeDocument/2006/relationships/hyperlink" Target="https://www.bhp.com/" TargetMode="External"/><Relationship Id="rId41" Type="http://schemas.openxmlformats.org/officeDocument/2006/relationships/hyperlink" Target="http://www.riotinto.com/" TargetMode="External"/><Relationship Id="rId54" Type="http://schemas.openxmlformats.org/officeDocument/2006/relationships/hyperlink" Target="https://www.south32.net/" TargetMode="External"/><Relationship Id="rId62" Type="http://schemas.openxmlformats.org/officeDocument/2006/relationships/hyperlink" Target="http://www.riotinto.com/" TargetMode="External"/><Relationship Id="rId70" Type="http://schemas.openxmlformats.org/officeDocument/2006/relationships/hyperlink" Target="http://www.riotinto.com/" TargetMode="External"/><Relationship Id="rId75" Type="http://schemas.openxmlformats.org/officeDocument/2006/relationships/hyperlink" Target="http://www.riotinto.com/" TargetMode="External"/><Relationship Id="rId83" Type="http://schemas.openxmlformats.org/officeDocument/2006/relationships/hyperlink" Target="http://www.riotinto.com/" TargetMode="External"/><Relationship Id="rId88" Type="http://schemas.openxmlformats.org/officeDocument/2006/relationships/hyperlink" Target="http://www.riotinto.com/" TargetMode="External"/><Relationship Id="rId91" Type="http://schemas.openxmlformats.org/officeDocument/2006/relationships/hyperlink" Target="https://www.south32.net/" TargetMode="External"/><Relationship Id="rId96" Type="http://schemas.openxmlformats.org/officeDocument/2006/relationships/hyperlink" Target="https://www.south32.net/" TargetMode="External"/><Relationship Id="rId1" Type="http://schemas.openxmlformats.org/officeDocument/2006/relationships/hyperlink" Target="http://www.aluminalimited.com/" TargetMode="External"/><Relationship Id="rId6" Type="http://schemas.openxmlformats.org/officeDocument/2006/relationships/hyperlink" Target="http://avancoresources.com/" TargetMode="External"/><Relationship Id="rId15" Type="http://schemas.openxmlformats.org/officeDocument/2006/relationships/hyperlink" Target="https://www.bhp.com/" TargetMode="External"/><Relationship Id="rId23" Type="http://schemas.openxmlformats.org/officeDocument/2006/relationships/hyperlink" Target="http://www.cratergold.com.au/IRM/content/default.aspx" TargetMode="External"/><Relationship Id="rId28" Type="http://schemas.openxmlformats.org/officeDocument/2006/relationships/hyperlink" Target="http://www.mmg.com/en/About-Us.aspx" TargetMode="External"/><Relationship Id="rId36" Type="http://schemas.openxmlformats.org/officeDocument/2006/relationships/hyperlink" Target="http://www.rangeresources.co.uk/" TargetMode="External"/><Relationship Id="rId49" Type="http://schemas.openxmlformats.org/officeDocument/2006/relationships/hyperlink" Target="http://www.riotinto.com/" TargetMode="External"/><Relationship Id="rId57" Type="http://schemas.openxmlformats.org/officeDocument/2006/relationships/hyperlink" Target="http://www.universalcoal.com/our-projects/our-thermal-coal-projects/" TargetMode="External"/><Relationship Id="rId106" Type="http://schemas.openxmlformats.org/officeDocument/2006/relationships/hyperlink" Target="https://stbarbara.com.au/" TargetMode="External"/><Relationship Id="rId10" Type="http://schemas.openxmlformats.org/officeDocument/2006/relationships/hyperlink" Target="https://beadellresources.com.au/" TargetMode="External"/><Relationship Id="rId31" Type="http://schemas.openxmlformats.org/officeDocument/2006/relationships/hyperlink" Target="http://www.mmg.com/en/About-Us.aspx" TargetMode="External"/><Relationship Id="rId44" Type="http://schemas.openxmlformats.org/officeDocument/2006/relationships/hyperlink" Target="http://www.riotinto.com/" TargetMode="External"/><Relationship Id="rId52" Type="http://schemas.openxmlformats.org/officeDocument/2006/relationships/hyperlink" Target="https://www.south32.net/" TargetMode="External"/><Relationship Id="rId60" Type="http://schemas.openxmlformats.org/officeDocument/2006/relationships/hyperlink" Target="http://www.riotinto.com/" TargetMode="External"/><Relationship Id="rId65" Type="http://schemas.openxmlformats.org/officeDocument/2006/relationships/hyperlink" Target="http://www.riotinto.com/" TargetMode="External"/><Relationship Id="rId73" Type="http://schemas.openxmlformats.org/officeDocument/2006/relationships/hyperlink" Target="http://www.riotinto.com/" TargetMode="External"/><Relationship Id="rId78" Type="http://schemas.openxmlformats.org/officeDocument/2006/relationships/hyperlink" Target="http://www.riotinto.com/" TargetMode="External"/><Relationship Id="rId81" Type="http://schemas.openxmlformats.org/officeDocument/2006/relationships/hyperlink" Target="http://www.riotinto.com/" TargetMode="External"/><Relationship Id="rId86" Type="http://schemas.openxmlformats.org/officeDocument/2006/relationships/hyperlink" Target="http://www.riotinto.com/" TargetMode="External"/><Relationship Id="rId94" Type="http://schemas.openxmlformats.org/officeDocument/2006/relationships/hyperlink" Target="https://www.south32.net/" TargetMode="External"/><Relationship Id="rId99" Type="http://schemas.openxmlformats.org/officeDocument/2006/relationships/hyperlink" Target="https://www.south32.net/" TargetMode="External"/><Relationship Id="rId101" Type="http://schemas.openxmlformats.org/officeDocument/2006/relationships/hyperlink" Target="https://www.south32.net/" TargetMode="External"/><Relationship Id="rId4" Type="http://schemas.openxmlformats.org/officeDocument/2006/relationships/hyperlink" Target="http://www.aluminalimited.com/" TargetMode="External"/><Relationship Id="rId9" Type="http://schemas.openxmlformats.org/officeDocument/2006/relationships/hyperlink" Target="http://www.baseresources.com.au/" TargetMode="External"/><Relationship Id="rId13" Type="http://schemas.openxmlformats.org/officeDocument/2006/relationships/hyperlink" Target="https://www.bhp.com/" TargetMode="External"/><Relationship Id="rId18" Type="http://schemas.openxmlformats.org/officeDocument/2006/relationships/hyperlink" Target="https://www.bhp.com/" TargetMode="External"/><Relationship Id="rId39" Type="http://schemas.openxmlformats.org/officeDocument/2006/relationships/hyperlink" Target="http://www.riotinto.com/" TargetMode="External"/><Relationship Id="rId109" Type="http://schemas.openxmlformats.org/officeDocument/2006/relationships/hyperlink" Target="http://www.universalcoal.com/our-projects/our-thermal-coal-projects/" TargetMode="External"/><Relationship Id="rId34" Type="http://schemas.openxmlformats.org/officeDocument/2006/relationships/hyperlink" Target="http://www.oceanagold.com/" TargetMode="External"/><Relationship Id="rId50" Type="http://schemas.openxmlformats.org/officeDocument/2006/relationships/hyperlink" Target="http://www.riotinto.com/" TargetMode="External"/><Relationship Id="rId55" Type="http://schemas.openxmlformats.org/officeDocument/2006/relationships/hyperlink" Target="https://www.south32.net/" TargetMode="External"/><Relationship Id="rId76" Type="http://schemas.openxmlformats.org/officeDocument/2006/relationships/hyperlink" Target="http://www.riotinto.com/" TargetMode="External"/><Relationship Id="rId97" Type="http://schemas.openxmlformats.org/officeDocument/2006/relationships/hyperlink" Target="https://www.south32.net/" TargetMode="External"/><Relationship Id="rId104" Type="http://schemas.openxmlformats.org/officeDocument/2006/relationships/hyperlink" Target="https://stbarbara.com.au/" TargetMode="External"/><Relationship Id="rId7" Type="http://schemas.openxmlformats.org/officeDocument/2006/relationships/hyperlink" Target="http://avancoresources.com/" TargetMode="External"/><Relationship Id="rId71" Type="http://schemas.openxmlformats.org/officeDocument/2006/relationships/hyperlink" Target="http://www.riotinto.com/" TargetMode="External"/><Relationship Id="rId92" Type="http://schemas.openxmlformats.org/officeDocument/2006/relationships/hyperlink" Target="https://www.south32.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75" x14ac:dyDescent="0.25"/>
  <cols>
    <col min="1" max="1" width="179.375" customWidth="1"/>
  </cols>
  <sheetData>
    <row r="1" spans="1:1" ht="346.5" x14ac:dyDescent="0.25">
      <c r="A1" s="100" t="s">
        <v>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0"/>
  <sheetViews>
    <sheetView workbookViewId="0">
      <pane xSplit="6" ySplit="2" topLeftCell="M3" activePane="bottomRight" state="frozen"/>
      <selection pane="topRight" activeCell="G1" sqref="G1"/>
      <selection pane="bottomLeft" activeCell="A3" sqref="A3"/>
      <selection pane="bottomRight"/>
    </sheetView>
  </sheetViews>
  <sheetFormatPr defaultColWidth="10.875" defaultRowHeight="15.75" x14ac:dyDescent="0.25"/>
  <cols>
    <col min="1" max="1" width="22.375" style="11" customWidth="1"/>
    <col min="2" max="2" width="7.875" style="11" customWidth="1"/>
    <col min="3" max="3" width="14" style="11" customWidth="1"/>
    <col min="4" max="4" width="7.5" style="85" customWidth="1"/>
    <col min="5" max="5" width="15.125" style="11" customWidth="1"/>
    <col min="6" max="6" width="10.625" style="86" customWidth="1"/>
    <col min="7" max="7" width="17.125" style="87" bestFit="1" customWidth="1"/>
    <col min="8" max="8" width="15.625" style="88" customWidth="1"/>
    <col min="9" max="9" width="11.875" style="11" bestFit="1" customWidth="1"/>
    <col min="10" max="10" width="11.125" style="11" bestFit="1" customWidth="1"/>
    <col min="11" max="11" width="11.875" style="11" bestFit="1" customWidth="1"/>
    <col min="12" max="12" width="11" style="11" bestFit="1" customWidth="1"/>
    <col min="13" max="13" width="11" style="86" bestFit="1" customWidth="1"/>
    <col min="14" max="14" width="12" style="87" bestFit="1" customWidth="1"/>
    <col min="15" max="15" width="11" style="88" bestFit="1" customWidth="1"/>
    <col min="16" max="17" width="11.125" style="11" bestFit="1" customWidth="1"/>
    <col min="18" max="18" width="11" style="11" bestFit="1" customWidth="1"/>
    <col min="19" max="19" width="12" style="11" bestFit="1" customWidth="1"/>
    <col min="20" max="20" width="11" style="92" bestFit="1" customWidth="1"/>
    <col min="21" max="21" width="58.375" customWidth="1"/>
  </cols>
  <sheetData>
    <row r="1" spans="1:21" ht="32.1" customHeight="1" x14ac:dyDescent="0.25">
      <c r="A1" s="1" t="s">
        <v>0</v>
      </c>
      <c r="B1" s="2" t="s">
        <v>1</v>
      </c>
      <c r="C1" s="2" t="s">
        <v>2</v>
      </c>
      <c r="D1" s="3" t="s">
        <v>3</v>
      </c>
      <c r="E1" s="2" t="s">
        <v>4</v>
      </c>
      <c r="F1" s="4" t="s">
        <v>5</v>
      </c>
      <c r="G1" s="1" t="s">
        <v>6</v>
      </c>
      <c r="H1" s="5" t="s">
        <v>7</v>
      </c>
      <c r="I1" s="2" t="s">
        <v>8</v>
      </c>
      <c r="J1" s="2" t="s">
        <v>9</v>
      </c>
      <c r="K1" s="2" t="s">
        <v>10</v>
      </c>
      <c r="L1" s="2" t="s">
        <v>11</v>
      </c>
      <c r="M1" s="6" t="s">
        <v>5</v>
      </c>
      <c r="N1" s="7" t="s">
        <v>6</v>
      </c>
      <c r="O1" s="8" t="s">
        <v>7</v>
      </c>
      <c r="P1" s="9" t="s">
        <v>8</v>
      </c>
      <c r="Q1" s="9" t="s">
        <v>9</v>
      </c>
      <c r="R1" s="9" t="s">
        <v>10</v>
      </c>
      <c r="S1" s="9" t="s">
        <v>11</v>
      </c>
      <c r="T1" s="10" t="s">
        <v>12</v>
      </c>
      <c r="U1" s="98" t="s">
        <v>121</v>
      </c>
    </row>
    <row r="2" spans="1:21" ht="12" customHeight="1" x14ac:dyDescent="0.25">
      <c r="A2" s="12"/>
      <c r="B2" s="13"/>
      <c r="C2" s="13"/>
      <c r="D2" s="14"/>
      <c r="E2" s="13"/>
      <c r="F2" s="15"/>
      <c r="G2" s="16" t="s">
        <v>13</v>
      </c>
      <c r="H2" s="17" t="s">
        <v>13</v>
      </c>
      <c r="I2" s="18" t="s">
        <v>13</v>
      </c>
      <c r="J2" s="18" t="s">
        <v>13</v>
      </c>
      <c r="K2" s="18" t="s">
        <v>13</v>
      </c>
      <c r="L2" s="18" t="s">
        <v>13</v>
      </c>
      <c r="M2" s="19"/>
      <c r="N2" s="20" t="s">
        <v>14</v>
      </c>
      <c r="O2" s="21" t="s">
        <v>14</v>
      </c>
      <c r="P2" s="22" t="s">
        <v>14</v>
      </c>
      <c r="Q2" s="22" t="s">
        <v>14</v>
      </c>
      <c r="R2" s="22" t="s">
        <v>14</v>
      </c>
      <c r="S2" s="22" t="s">
        <v>14</v>
      </c>
      <c r="T2" s="23"/>
      <c r="U2" s="99"/>
    </row>
    <row r="3" spans="1:21" x14ac:dyDescent="0.25">
      <c r="A3" s="24" t="s">
        <v>15</v>
      </c>
      <c r="B3" s="25" t="s">
        <v>16</v>
      </c>
      <c r="C3" s="25" t="s">
        <v>17</v>
      </c>
      <c r="D3" s="26">
        <v>0.22950000000000001</v>
      </c>
      <c r="E3" s="25" t="s">
        <v>18</v>
      </c>
      <c r="F3" s="27">
        <v>2017</v>
      </c>
      <c r="G3" s="28"/>
      <c r="H3" s="29"/>
      <c r="I3" s="30">
        <v>11400000</v>
      </c>
      <c r="J3" s="30"/>
      <c r="K3" s="30">
        <v>11400000</v>
      </c>
      <c r="L3" s="30">
        <v>11400000</v>
      </c>
      <c r="M3" s="27">
        <v>2017</v>
      </c>
      <c r="N3" s="31"/>
      <c r="O3" s="32"/>
      <c r="P3" s="33">
        <f>I3*T3</f>
        <v>8778000</v>
      </c>
      <c r="Q3" s="33"/>
      <c r="R3" s="33">
        <f>K3*$T$3</f>
        <v>8778000</v>
      </c>
      <c r="S3" s="33">
        <f>L3*$T$3</f>
        <v>8778000</v>
      </c>
      <c r="T3" s="34">
        <v>0.77</v>
      </c>
    </row>
    <row r="4" spans="1:21" x14ac:dyDescent="0.25">
      <c r="A4" s="24" t="s">
        <v>15</v>
      </c>
      <c r="B4" s="25" t="s">
        <v>16</v>
      </c>
      <c r="C4" s="25" t="s">
        <v>17</v>
      </c>
      <c r="D4" s="26">
        <v>0.22950000000000001</v>
      </c>
      <c r="E4" s="25" t="s">
        <v>18</v>
      </c>
      <c r="F4" s="27">
        <v>2016</v>
      </c>
      <c r="G4" s="28"/>
      <c r="H4" s="29"/>
      <c r="I4" s="30"/>
      <c r="J4" s="30"/>
      <c r="K4" s="30"/>
      <c r="L4" s="30">
        <v>0</v>
      </c>
      <c r="M4" s="27">
        <v>2016</v>
      </c>
      <c r="N4" s="31"/>
      <c r="O4" s="32"/>
      <c r="P4" s="33"/>
      <c r="Q4" s="33"/>
      <c r="R4" s="33"/>
      <c r="S4" s="33">
        <v>0</v>
      </c>
      <c r="T4" s="34">
        <v>0.74</v>
      </c>
    </row>
    <row r="5" spans="1:21" x14ac:dyDescent="0.25">
      <c r="A5" s="24" t="s">
        <v>15</v>
      </c>
      <c r="B5" s="25" t="s">
        <v>16</v>
      </c>
      <c r="C5" s="25" t="s">
        <v>17</v>
      </c>
      <c r="D5" s="26">
        <v>0.22950000000000001</v>
      </c>
      <c r="E5" s="25" t="s">
        <v>18</v>
      </c>
      <c r="F5" s="27">
        <v>2015</v>
      </c>
      <c r="G5" s="28">
        <v>236490000</v>
      </c>
      <c r="H5" s="29">
        <f>G5*0.2295</f>
        <v>54274455</v>
      </c>
      <c r="I5" s="30">
        <v>11600000</v>
      </c>
      <c r="J5" s="30">
        <v>70200000</v>
      </c>
      <c r="K5" s="30">
        <v>11600000</v>
      </c>
      <c r="L5" s="30">
        <v>152800000</v>
      </c>
      <c r="M5" s="27">
        <v>2015</v>
      </c>
      <c r="N5" s="31">
        <f>G5*$T$5</f>
        <v>177367500</v>
      </c>
      <c r="O5" s="32">
        <f t="shared" ref="O5:S5" si="0">H5*$T$5</f>
        <v>40705841.25</v>
      </c>
      <c r="P5" s="33">
        <f>I5*T5</f>
        <v>8700000</v>
      </c>
      <c r="Q5" s="33">
        <f t="shared" si="0"/>
        <v>52650000</v>
      </c>
      <c r="R5" s="33">
        <f t="shared" si="0"/>
        <v>8700000</v>
      </c>
      <c r="S5" s="33">
        <f t="shared" si="0"/>
        <v>114600000</v>
      </c>
      <c r="T5" s="34">
        <v>0.75</v>
      </c>
    </row>
    <row r="6" spans="1:21" x14ac:dyDescent="0.25">
      <c r="A6" s="35" t="s">
        <v>19</v>
      </c>
      <c r="B6" s="36" t="s">
        <v>20</v>
      </c>
      <c r="C6" s="36" t="s">
        <v>21</v>
      </c>
      <c r="D6" s="37">
        <v>1</v>
      </c>
      <c r="E6" s="36" t="s">
        <v>18</v>
      </c>
      <c r="F6" s="38">
        <v>2017</v>
      </c>
      <c r="G6" s="39"/>
      <c r="H6" s="40"/>
      <c r="I6" s="41"/>
      <c r="J6" s="41">
        <v>60930000</v>
      </c>
      <c r="K6" s="41">
        <v>9420000</v>
      </c>
      <c r="L6" s="41">
        <v>70350000</v>
      </c>
      <c r="M6" s="38">
        <v>2017</v>
      </c>
      <c r="N6" s="42"/>
      <c r="O6" s="43"/>
      <c r="P6" s="44"/>
      <c r="Q6" s="44">
        <f>J6*$T$6</f>
        <v>46916100</v>
      </c>
      <c r="R6" s="44">
        <f t="shared" ref="R6:S6" si="1">K6*$T$6</f>
        <v>7253400</v>
      </c>
      <c r="S6" s="44">
        <f t="shared" si="1"/>
        <v>54169500</v>
      </c>
      <c r="T6" s="45">
        <v>0.77</v>
      </c>
    </row>
    <row r="7" spans="1:21" x14ac:dyDescent="0.25">
      <c r="A7" s="35" t="s">
        <v>19</v>
      </c>
      <c r="B7" s="36" t="s">
        <v>20</v>
      </c>
      <c r="C7" s="36" t="s">
        <v>21</v>
      </c>
      <c r="D7" s="37">
        <v>1</v>
      </c>
      <c r="E7" s="36" t="s">
        <v>18</v>
      </c>
      <c r="F7" s="38">
        <v>2016</v>
      </c>
      <c r="G7" s="39"/>
      <c r="H7" s="40"/>
      <c r="I7" s="41"/>
      <c r="J7" s="41"/>
      <c r="K7" s="41"/>
      <c r="L7" s="41">
        <v>0</v>
      </c>
      <c r="M7" s="38">
        <v>2016</v>
      </c>
      <c r="N7" s="42"/>
      <c r="O7" s="43"/>
      <c r="P7" s="44"/>
      <c r="Q7" s="44"/>
      <c r="R7" s="44"/>
      <c r="S7" s="44">
        <v>0</v>
      </c>
      <c r="T7" s="45">
        <v>0.74</v>
      </c>
    </row>
    <row r="8" spans="1:21" x14ac:dyDescent="0.25">
      <c r="A8" s="35" t="s">
        <v>19</v>
      </c>
      <c r="B8" s="36" t="s">
        <v>20</v>
      </c>
      <c r="C8" s="36" t="s">
        <v>21</v>
      </c>
      <c r="D8" s="37">
        <v>1</v>
      </c>
      <c r="E8" s="36" t="s">
        <v>18</v>
      </c>
      <c r="F8" s="38">
        <v>2015</v>
      </c>
      <c r="G8" s="39"/>
      <c r="H8" s="40"/>
      <c r="I8" s="41"/>
      <c r="J8" s="41"/>
      <c r="K8" s="41"/>
      <c r="L8" s="41">
        <v>0</v>
      </c>
      <c r="M8" s="38">
        <v>2015</v>
      </c>
      <c r="N8" s="42"/>
      <c r="O8" s="43"/>
      <c r="P8" s="44"/>
      <c r="Q8" s="44"/>
      <c r="R8" s="44"/>
      <c r="S8" s="44">
        <v>0</v>
      </c>
      <c r="T8" s="45">
        <v>0.75</v>
      </c>
    </row>
    <row r="9" spans="1:21" x14ac:dyDescent="0.25">
      <c r="A9" s="24" t="s">
        <v>22</v>
      </c>
      <c r="B9" s="46" t="s">
        <v>20</v>
      </c>
      <c r="C9" s="46" t="s">
        <v>23</v>
      </c>
      <c r="D9" s="47">
        <v>1</v>
      </c>
      <c r="E9" s="46" t="s">
        <v>24</v>
      </c>
      <c r="F9" s="48">
        <v>2017</v>
      </c>
      <c r="G9" s="49">
        <v>90325000</v>
      </c>
      <c r="H9" s="50">
        <v>90325000</v>
      </c>
      <c r="I9" s="51">
        <v>834000</v>
      </c>
      <c r="J9" s="52">
        <v>-2602000</v>
      </c>
      <c r="K9" s="30">
        <v>0</v>
      </c>
      <c r="L9" s="53">
        <f>I9+J9</f>
        <v>-1768000</v>
      </c>
      <c r="M9" s="48">
        <v>2017</v>
      </c>
      <c r="N9" s="31">
        <f>G9*$T$9</f>
        <v>69550250</v>
      </c>
      <c r="O9" s="32">
        <f t="shared" ref="O9:S9" si="2">H9*$T$9</f>
        <v>69550250</v>
      </c>
      <c r="P9" s="33">
        <f t="shared" si="2"/>
        <v>642180</v>
      </c>
      <c r="Q9" s="33">
        <f t="shared" si="2"/>
        <v>-2003540</v>
      </c>
      <c r="R9" s="33">
        <f t="shared" si="2"/>
        <v>0</v>
      </c>
      <c r="S9" s="33">
        <f t="shared" si="2"/>
        <v>-1361360</v>
      </c>
      <c r="T9" s="34">
        <v>0.77</v>
      </c>
    </row>
    <row r="10" spans="1:21" x14ac:dyDescent="0.25">
      <c r="A10" s="24" t="s">
        <v>22</v>
      </c>
      <c r="B10" s="46" t="s">
        <v>20</v>
      </c>
      <c r="C10" s="46" t="s">
        <v>23</v>
      </c>
      <c r="D10" s="47">
        <v>1</v>
      </c>
      <c r="E10" s="46" t="s">
        <v>24</v>
      </c>
      <c r="F10" s="48">
        <v>2016</v>
      </c>
      <c r="G10" s="49">
        <v>54719000</v>
      </c>
      <c r="H10" s="50">
        <v>54719000</v>
      </c>
      <c r="I10" s="51">
        <v>3707000</v>
      </c>
      <c r="J10" s="52">
        <v>-1580000</v>
      </c>
      <c r="K10" s="30">
        <v>0</v>
      </c>
      <c r="L10" s="53">
        <f>I10+J10</f>
        <v>2127000</v>
      </c>
      <c r="M10" s="48">
        <v>2016</v>
      </c>
      <c r="N10" s="31">
        <f>G10*$T$10</f>
        <v>40492060</v>
      </c>
      <c r="O10" s="32">
        <f t="shared" ref="O10:S10" si="3">H10*$T$10</f>
        <v>40492060</v>
      </c>
      <c r="P10" s="33">
        <f t="shared" si="3"/>
        <v>2743180</v>
      </c>
      <c r="Q10" s="33">
        <f t="shared" si="3"/>
        <v>-1169200</v>
      </c>
      <c r="R10" s="33">
        <f t="shared" si="3"/>
        <v>0</v>
      </c>
      <c r="S10" s="33">
        <f t="shared" si="3"/>
        <v>1573980</v>
      </c>
      <c r="T10" s="34">
        <v>0.74</v>
      </c>
    </row>
    <row r="11" spans="1:21" ht="36.75" x14ac:dyDescent="0.25">
      <c r="A11" s="35" t="s">
        <v>25</v>
      </c>
      <c r="B11" s="54" t="s">
        <v>26</v>
      </c>
      <c r="C11" s="54" t="s">
        <v>27</v>
      </c>
      <c r="D11" s="55">
        <v>1</v>
      </c>
      <c r="E11" s="54" t="s">
        <v>28</v>
      </c>
      <c r="F11" s="56">
        <v>2017</v>
      </c>
      <c r="G11" s="57">
        <v>165935000</v>
      </c>
      <c r="H11" s="58">
        <v>165935000</v>
      </c>
      <c r="I11" s="59">
        <v>6006000</v>
      </c>
      <c r="J11" s="59">
        <v>11396000</v>
      </c>
      <c r="K11" s="59">
        <v>0</v>
      </c>
      <c r="L11" s="59">
        <v>17402000</v>
      </c>
      <c r="M11" s="56">
        <v>2017</v>
      </c>
      <c r="N11" s="60">
        <v>215500000</v>
      </c>
      <c r="O11" s="61">
        <v>215500000</v>
      </c>
      <c r="P11" s="62">
        <v>7800000</v>
      </c>
      <c r="Q11" s="62">
        <v>14800000</v>
      </c>
      <c r="R11" s="62">
        <v>0</v>
      </c>
      <c r="S11" s="62">
        <v>22600000</v>
      </c>
      <c r="T11" s="63">
        <v>0.77</v>
      </c>
    </row>
    <row r="12" spans="1:21" ht="36.75" x14ac:dyDescent="0.25">
      <c r="A12" s="35" t="s">
        <v>25</v>
      </c>
      <c r="B12" s="54" t="s">
        <v>26</v>
      </c>
      <c r="C12" s="54" t="s">
        <v>27</v>
      </c>
      <c r="D12" s="55">
        <v>1</v>
      </c>
      <c r="E12" s="54" t="s">
        <v>28</v>
      </c>
      <c r="F12" s="56">
        <v>2016</v>
      </c>
      <c r="G12" s="57">
        <v>125060000</v>
      </c>
      <c r="H12" s="58">
        <v>125060000</v>
      </c>
      <c r="I12" s="59">
        <v>29600</v>
      </c>
      <c r="J12" s="59">
        <v>8806000</v>
      </c>
      <c r="K12" s="59">
        <v>0</v>
      </c>
      <c r="L12" s="59">
        <v>8835600</v>
      </c>
      <c r="M12" s="56">
        <v>2016</v>
      </c>
      <c r="N12" s="60">
        <v>169000000</v>
      </c>
      <c r="O12" s="61">
        <v>169000000</v>
      </c>
      <c r="P12" s="62">
        <v>40000</v>
      </c>
      <c r="Q12" s="62">
        <v>11900000</v>
      </c>
      <c r="R12" s="62">
        <v>0</v>
      </c>
      <c r="S12" s="62">
        <v>11940000</v>
      </c>
      <c r="T12" s="63">
        <v>0.74</v>
      </c>
    </row>
    <row r="13" spans="1:21" ht="36.75" x14ac:dyDescent="0.25">
      <c r="A13" s="35" t="s">
        <v>25</v>
      </c>
      <c r="B13" s="54" t="s">
        <v>26</v>
      </c>
      <c r="C13" s="54" t="s">
        <v>27</v>
      </c>
      <c r="D13" s="55">
        <v>1</v>
      </c>
      <c r="E13" s="54" t="s">
        <v>28</v>
      </c>
      <c r="F13" s="56">
        <v>2015</v>
      </c>
      <c r="G13" s="57">
        <v>109125000</v>
      </c>
      <c r="H13" s="58">
        <v>109125000</v>
      </c>
      <c r="I13" s="59">
        <v>60000</v>
      </c>
      <c r="J13" s="59">
        <v>7875000</v>
      </c>
      <c r="K13" s="59">
        <v>0</v>
      </c>
      <c r="L13" s="59">
        <v>7935000</v>
      </c>
      <c r="M13" s="56">
        <v>2015</v>
      </c>
      <c r="N13" s="60">
        <v>145500000</v>
      </c>
      <c r="O13" s="61">
        <v>145500000</v>
      </c>
      <c r="P13" s="62">
        <v>80000</v>
      </c>
      <c r="Q13" s="62">
        <v>10500000</v>
      </c>
      <c r="R13" s="62">
        <v>0</v>
      </c>
      <c r="S13" s="62">
        <v>10580000</v>
      </c>
      <c r="T13" s="63">
        <v>0.75</v>
      </c>
    </row>
    <row r="14" spans="1:21" ht="36.75" x14ac:dyDescent="0.25">
      <c r="A14" s="35" t="s">
        <v>25</v>
      </c>
      <c r="B14" s="54" t="s">
        <v>26</v>
      </c>
      <c r="C14" s="54" t="s">
        <v>27</v>
      </c>
      <c r="D14" s="55">
        <v>1</v>
      </c>
      <c r="E14" s="54" t="s">
        <v>28</v>
      </c>
      <c r="F14" s="56">
        <v>2014</v>
      </c>
      <c r="G14" s="57">
        <v>26190000</v>
      </c>
      <c r="H14" s="58">
        <v>26190000</v>
      </c>
      <c r="I14" s="59">
        <v>81000</v>
      </c>
      <c r="J14" s="59">
        <v>1710000</v>
      </c>
      <c r="K14" s="59">
        <v>0</v>
      </c>
      <c r="L14" s="59">
        <v>1791000</v>
      </c>
      <c r="M14" s="56">
        <v>2014</v>
      </c>
      <c r="N14" s="60">
        <v>29100000</v>
      </c>
      <c r="O14" s="61">
        <v>29100000</v>
      </c>
      <c r="P14" s="62">
        <v>90000</v>
      </c>
      <c r="Q14" s="62">
        <v>1900000</v>
      </c>
      <c r="R14" s="62">
        <v>0</v>
      </c>
      <c r="S14" s="62">
        <v>1990000</v>
      </c>
      <c r="T14" s="63">
        <v>0.9</v>
      </c>
    </row>
    <row r="15" spans="1:21" x14ac:dyDescent="0.25">
      <c r="A15" s="24" t="s">
        <v>29</v>
      </c>
      <c r="B15" s="25" t="s">
        <v>20</v>
      </c>
      <c r="C15" s="25" t="s">
        <v>30</v>
      </c>
      <c r="D15" s="26">
        <v>1</v>
      </c>
      <c r="E15" s="25" t="s">
        <v>31</v>
      </c>
      <c r="F15" s="27">
        <v>2017</v>
      </c>
      <c r="G15" s="28">
        <v>162547000</v>
      </c>
      <c r="H15" s="29">
        <v>162547000</v>
      </c>
      <c r="I15" s="30">
        <v>-11319000</v>
      </c>
      <c r="J15" s="30">
        <v>3542000</v>
      </c>
      <c r="K15" s="30">
        <v>-7777000</v>
      </c>
      <c r="L15" s="30">
        <v>-15554000</v>
      </c>
      <c r="M15" s="27">
        <v>2017</v>
      </c>
      <c r="N15" s="31">
        <v>211100000</v>
      </c>
      <c r="O15" s="32">
        <v>211100000</v>
      </c>
      <c r="P15" s="33">
        <v>-14700000</v>
      </c>
      <c r="Q15" s="33">
        <v>4600000</v>
      </c>
      <c r="R15" s="33">
        <v>-10100000</v>
      </c>
      <c r="S15" s="33">
        <v>-20200000</v>
      </c>
      <c r="T15" s="64">
        <v>0.77</v>
      </c>
    </row>
    <row r="16" spans="1:21" x14ac:dyDescent="0.25">
      <c r="A16" s="24" t="s">
        <v>29</v>
      </c>
      <c r="B16" s="25" t="s">
        <v>20</v>
      </c>
      <c r="C16" s="25" t="s">
        <v>30</v>
      </c>
      <c r="D16" s="26">
        <v>1</v>
      </c>
      <c r="E16" s="25" t="s">
        <v>31</v>
      </c>
      <c r="F16" s="27">
        <v>2016</v>
      </c>
      <c r="G16" s="28">
        <v>177452000</v>
      </c>
      <c r="H16" s="29">
        <v>177452000</v>
      </c>
      <c r="I16" s="30">
        <v>5994000</v>
      </c>
      <c r="J16" s="30">
        <v>3478000</v>
      </c>
      <c r="K16" s="30">
        <v>9472000</v>
      </c>
      <c r="L16" s="30">
        <v>18944000</v>
      </c>
      <c r="M16" s="27">
        <v>2016</v>
      </c>
      <c r="N16" s="31">
        <v>239800000</v>
      </c>
      <c r="O16" s="32">
        <v>239800000</v>
      </c>
      <c r="P16" s="33">
        <v>8100000</v>
      </c>
      <c r="Q16" s="33">
        <v>4700000</v>
      </c>
      <c r="R16" s="33">
        <v>12800000</v>
      </c>
      <c r="S16" s="33">
        <v>25600000</v>
      </c>
      <c r="T16" s="64">
        <v>0.74</v>
      </c>
    </row>
    <row r="17" spans="1:21" x14ac:dyDescent="0.25">
      <c r="A17" s="24" t="s">
        <v>29</v>
      </c>
      <c r="B17" s="25" t="s">
        <v>20</v>
      </c>
      <c r="C17" s="25" t="s">
        <v>30</v>
      </c>
      <c r="D17" s="26">
        <v>1</v>
      </c>
      <c r="E17" s="25" t="s">
        <v>31</v>
      </c>
      <c r="F17" s="27">
        <v>2015</v>
      </c>
      <c r="G17" s="28">
        <v>142950000</v>
      </c>
      <c r="H17" s="29">
        <v>142950000</v>
      </c>
      <c r="I17" s="30">
        <v>-5175000</v>
      </c>
      <c r="J17" s="30">
        <v>3000000</v>
      </c>
      <c r="K17" s="30">
        <v>-2175000</v>
      </c>
      <c r="L17" s="30">
        <v>-4350000</v>
      </c>
      <c r="M17" s="27">
        <v>2015</v>
      </c>
      <c r="N17" s="31">
        <v>190600000</v>
      </c>
      <c r="O17" s="32">
        <v>190600000</v>
      </c>
      <c r="P17" s="33">
        <v>-6900000</v>
      </c>
      <c r="Q17" s="33">
        <v>4000000</v>
      </c>
      <c r="R17" s="33">
        <v>-2900000</v>
      </c>
      <c r="S17" s="33">
        <v>-5800000</v>
      </c>
      <c r="T17" s="64">
        <v>0.75</v>
      </c>
    </row>
    <row r="18" spans="1:21" x14ac:dyDescent="0.25">
      <c r="A18" s="24" t="s">
        <v>29</v>
      </c>
      <c r="B18" s="25" t="s">
        <v>20</v>
      </c>
      <c r="C18" s="25" t="s">
        <v>30</v>
      </c>
      <c r="D18" s="26">
        <v>1</v>
      </c>
      <c r="E18" s="25" t="s">
        <v>31</v>
      </c>
      <c r="F18" s="27">
        <v>2014</v>
      </c>
      <c r="G18" s="28">
        <v>234180000</v>
      </c>
      <c r="H18" s="29">
        <v>234180000</v>
      </c>
      <c r="I18" s="30">
        <v>7560000</v>
      </c>
      <c r="J18" s="30">
        <v>4050000</v>
      </c>
      <c r="K18" s="30">
        <v>11610000</v>
      </c>
      <c r="L18" s="30">
        <v>23220000</v>
      </c>
      <c r="M18" s="27">
        <v>2014</v>
      </c>
      <c r="N18" s="31">
        <v>260200000</v>
      </c>
      <c r="O18" s="32">
        <v>260200000</v>
      </c>
      <c r="P18" s="33">
        <v>8400000</v>
      </c>
      <c r="Q18" s="33">
        <v>4500000</v>
      </c>
      <c r="R18" s="33">
        <v>12900000</v>
      </c>
      <c r="S18" s="33">
        <v>25800000</v>
      </c>
      <c r="T18" s="64">
        <v>0.9</v>
      </c>
    </row>
    <row r="19" spans="1:21" x14ac:dyDescent="0.25">
      <c r="A19" s="24" t="s">
        <v>29</v>
      </c>
      <c r="B19" s="25" t="s">
        <v>20</v>
      </c>
      <c r="C19" s="25" t="s">
        <v>30</v>
      </c>
      <c r="D19" s="26">
        <v>1</v>
      </c>
      <c r="E19" s="25" t="s">
        <v>31</v>
      </c>
      <c r="F19" s="27">
        <v>2013</v>
      </c>
      <c r="G19" s="28">
        <v>242880000</v>
      </c>
      <c r="H19" s="29">
        <v>242880000</v>
      </c>
      <c r="I19" s="30">
        <v>-19680000</v>
      </c>
      <c r="J19" s="30">
        <v>4512000</v>
      </c>
      <c r="K19" s="30">
        <v>-15168000</v>
      </c>
      <c r="L19" s="30">
        <v>-30336000</v>
      </c>
      <c r="M19" s="27">
        <v>2013</v>
      </c>
      <c r="N19" s="31">
        <v>253000000</v>
      </c>
      <c r="O19" s="32">
        <v>253000000</v>
      </c>
      <c r="P19" s="33">
        <v>-20500000</v>
      </c>
      <c r="Q19" s="33">
        <v>4700000</v>
      </c>
      <c r="R19" s="33">
        <v>-15800000</v>
      </c>
      <c r="S19" s="33">
        <v>-31600000</v>
      </c>
      <c r="T19" s="64">
        <v>0.96</v>
      </c>
    </row>
    <row r="20" spans="1:21" x14ac:dyDescent="0.25">
      <c r="A20" s="24" t="s">
        <v>29</v>
      </c>
      <c r="B20" s="25" t="s">
        <v>20</v>
      </c>
      <c r="C20" s="25" t="s">
        <v>30</v>
      </c>
      <c r="D20" s="26">
        <v>1</v>
      </c>
      <c r="E20" s="25" t="s">
        <v>31</v>
      </c>
      <c r="F20" s="27">
        <v>2012</v>
      </c>
      <c r="G20" s="28">
        <v>0</v>
      </c>
      <c r="H20" s="29">
        <v>0</v>
      </c>
      <c r="I20" s="30">
        <v>-280800</v>
      </c>
      <c r="J20" s="30">
        <v>0</v>
      </c>
      <c r="K20" s="30">
        <v>-280800</v>
      </c>
      <c r="L20" s="30">
        <v>-561600</v>
      </c>
      <c r="M20" s="27">
        <v>2012</v>
      </c>
      <c r="N20" s="31">
        <v>0</v>
      </c>
      <c r="O20" s="32">
        <v>0</v>
      </c>
      <c r="P20" s="33">
        <v>-270000</v>
      </c>
      <c r="Q20" s="33"/>
      <c r="R20" s="33">
        <v>-270000</v>
      </c>
      <c r="S20" s="33">
        <v>-540000</v>
      </c>
      <c r="T20" s="64">
        <v>1.04</v>
      </c>
    </row>
    <row r="21" spans="1:21" ht="24.75" x14ac:dyDescent="0.25">
      <c r="A21" s="35" t="s">
        <v>32</v>
      </c>
      <c r="B21" s="54" t="s">
        <v>33</v>
      </c>
      <c r="C21" s="54" t="s">
        <v>34</v>
      </c>
      <c r="D21" s="55">
        <v>0.29499999999999998</v>
      </c>
      <c r="E21" s="54" t="s">
        <v>35</v>
      </c>
      <c r="F21" s="56">
        <v>2017</v>
      </c>
      <c r="G21" s="57">
        <v>718600000</v>
      </c>
      <c r="H21" s="58">
        <v>212000000</v>
      </c>
      <c r="I21" s="59">
        <v>-45300000</v>
      </c>
      <c r="J21" s="59">
        <v>0</v>
      </c>
      <c r="K21" s="59">
        <v>92500000</v>
      </c>
      <c r="L21" s="59">
        <v>47200000</v>
      </c>
      <c r="M21" s="56">
        <v>2017</v>
      </c>
      <c r="N21" s="60">
        <f>G21*$T$21</f>
        <v>553322000</v>
      </c>
      <c r="O21" s="61">
        <f t="shared" ref="O21:S21" si="4">H21*$T$21</f>
        <v>163240000</v>
      </c>
      <c r="P21" s="62">
        <f t="shared" si="4"/>
        <v>-34881000</v>
      </c>
      <c r="Q21" s="62"/>
      <c r="R21" s="62">
        <f t="shared" si="4"/>
        <v>71225000</v>
      </c>
      <c r="S21" s="62">
        <f t="shared" si="4"/>
        <v>36344000</v>
      </c>
      <c r="T21" s="63">
        <v>0.77</v>
      </c>
    </row>
    <row r="22" spans="1:21" ht="24.75" x14ac:dyDescent="0.25">
      <c r="A22" s="35" t="s">
        <v>32</v>
      </c>
      <c r="B22" s="54" t="s">
        <v>33</v>
      </c>
      <c r="C22" s="54" t="s">
        <v>34</v>
      </c>
      <c r="D22" s="55">
        <v>0.29499999999999998</v>
      </c>
      <c r="E22" s="54" t="s">
        <v>35</v>
      </c>
      <c r="F22" s="56">
        <v>2016</v>
      </c>
      <c r="G22" s="57">
        <v>378700000</v>
      </c>
      <c r="H22" s="58">
        <v>144000000</v>
      </c>
      <c r="I22" s="59">
        <v>0</v>
      </c>
      <c r="J22" s="59">
        <v>0</v>
      </c>
      <c r="K22" s="59">
        <v>45000000</v>
      </c>
      <c r="L22" s="59">
        <v>45000000</v>
      </c>
      <c r="M22" s="56">
        <v>2016</v>
      </c>
      <c r="N22" s="60">
        <f>G22*$T$22</f>
        <v>280238000</v>
      </c>
      <c r="O22" s="61">
        <f t="shared" ref="O22:S22" si="5">H22*$T$22</f>
        <v>106560000</v>
      </c>
      <c r="P22" s="62"/>
      <c r="Q22" s="62"/>
      <c r="R22" s="62">
        <f t="shared" si="5"/>
        <v>33300000</v>
      </c>
      <c r="S22" s="62">
        <f t="shared" si="5"/>
        <v>33300000</v>
      </c>
      <c r="T22" s="63">
        <v>0.74</v>
      </c>
    </row>
    <row r="23" spans="1:21" ht="24.75" x14ac:dyDescent="0.25">
      <c r="A23" s="35" t="s">
        <v>32</v>
      </c>
      <c r="B23" s="54" t="s">
        <v>33</v>
      </c>
      <c r="C23" s="54" t="s">
        <v>34</v>
      </c>
      <c r="D23" s="55">
        <v>0.29499999999999998</v>
      </c>
      <c r="E23" s="54" t="s">
        <v>35</v>
      </c>
      <c r="F23" s="56">
        <v>2015</v>
      </c>
      <c r="G23" s="57">
        <v>812700000</v>
      </c>
      <c r="H23" s="58">
        <v>309000000</v>
      </c>
      <c r="I23" s="59">
        <v>0</v>
      </c>
      <c r="J23" s="59">
        <v>0</v>
      </c>
      <c r="K23" s="59">
        <v>139900000</v>
      </c>
      <c r="L23" s="59">
        <v>139900000</v>
      </c>
      <c r="M23" s="56">
        <v>2015</v>
      </c>
      <c r="N23" s="60">
        <f>G23*$T$23</f>
        <v>609525000</v>
      </c>
      <c r="O23" s="61">
        <f t="shared" ref="O23:S23" si="6">H23*$T$23</f>
        <v>231750000</v>
      </c>
      <c r="P23" s="62"/>
      <c r="Q23" s="62"/>
      <c r="R23" s="62">
        <f t="shared" si="6"/>
        <v>104925000</v>
      </c>
      <c r="S23" s="62">
        <f t="shared" si="6"/>
        <v>104925000</v>
      </c>
      <c r="T23" s="63">
        <v>0.75</v>
      </c>
    </row>
    <row r="24" spans="1:21" ht="24.75" x14ac:dyDescent="0.25">
      <c r="A24" s="35" t="s">
        <v>32</v>
      </c>
      <c r="B24" s="54" t="s">
        <v>33</v>
      </c>
      <c r="C24" s="54" t="s">
        <v>34</v>
      </c>
      <c r="D24" s="55">
        <v>0.29499999999999998</v>
      </c>
      <c r="E24" s="54" t="s">
        <v>35</v>
      </c>
      <c r="F24" s="56">
        <v>2014</v>
      </c>
      <c r="G24" s="57">
        <v>1222900000</v>
      </c>
      <c r="H24" s="58">
        <v>465000000</v>
      </c>
      <c r="I24" s="59"/>
      <c r="J24" s="59"/>
      <c r="K24" s="59"/>
      <c r="L24" s="59">
        <v>281000000</v>
      </c>
      <c r="M24" s="56">
        <v>2014</v>
      </c>
      <c r="N24" s="60">
        <f>G24*$T$24</f>
        <v>1100610000</v>
      </c>
      <c r="O24" s="61">
        <f t="shared" ref="O24:S24" si="7">H24*$T$24</f>
        <v>418500000</v>
      </c>
      <c r="P24" s="62"/>
      <c r="Q24" s="62"/>
      <c r="R24" s="62"/>
      <c r="S24" s="62">
        <f t="shared" si="7"/>
        <v>252900000</v>
      </c>
      <c r="T24" s="63">
        <v>0.9</v>
      </c>
      <c r="U24" t="s">
        <v>122</v>
      </c>
    </row>
    <row r="25" spans="1:21" ht="24.75" x14ac:dyDescent="0.25">
      <c r="A25" s="35" t="s">
        <v>32</v>
      </c>
      <c r="B25" s="54" t="s">
        <v>33</v>
      </c>
      <c r="C25" s="54" t="s">
        <v>34</v>
      </c>
      <c r="D25" s="55">
        <v>0.29499999999999998</v>
      </c>
      <c r="E25" s="54" t="s">
        <v>35</v>
      </c>
      <c r="F25" s="56">
        <v>2013</v>
      </c>
      <c r="G25" s="57">
        <v>1401800000</v>
      </c>
      <c r="H25" s="58">
        <v>533000000</v>
      </c>
      <c r="I25" s="59"/>
      <c r="J25" s="59"/>
      <c r="K25" s="59"/>
      <c r="L25" s="59">
        <v>328000000</v>
      </c>
      <c r="M25" s="56">
        <v>2013</v>
      </c>
      <c r="N25" s="60">
        <f>G25*$T$25</f>
        <v>1345728000</v>
      </c>
      <c r="O25" s="61">
        <f t="shared" ref="O25:S25" si="8">H25*$T$25</f>
        <v>511680000</v>
      </c>
      <c r="P25" s="62"/>
      <c r="Q25" s="62"/>
      <c r="R25" s="62"/>
      <c r="S25" s="62">
        <f t="shared" si="8"/>
        <v>314880000</v>
      </c>
      <c r="T25" s="63">
        <v>0.96</v>
      </c>
    </row>
    <row r="26" spans="1:21" ht="24.75" x14ac:dyDescent="0.25">
      <c r="A26" s="24" t="s">
        <v>36</v>
      </c>
      <c r="B26" s="25" t="s">
        <v>37</v>
      </c>
      <c r="C26" s="25" t="s">
        <v>38</v>
      </c>
      <c r="D26" s="26">
        <v>0.45</v>
      </c>
      <c r="E26" s="25" t="s">
        <v>35</v>
      </c>
      <c r="F26" s="27">
        <v>2017</v>
      </c>
      <c r="G26" s="28">
        <v>244400000</v>
      </c>
      <c r="H26" s="29">
        <v>110000000</v>
      </c>
      <c r="I26" s="30">
        <v>300000</v>
      </c>
      <c r="J26" s="30">
        <v>0</v>
      </c>
      <c r="K26" s="30">
        <v>28000000</v>
      </c>
      <c r="L26" s="30">
        <v>28300000</v>
      </c>
      <c r="M26" s="27">
        <v>2017</v>
      </c>
      <c r="N26" s="31">
        <f>G26*$T$26</f>
        <v>188188000</v>
      </c>
      <c r="O26" s="32">
        <f t="shared" ref="O26:S26" si="9">H26*$T$26</f>
        <v>84700000</v>
      </c>
      <c r="P26" s="33">
        <f t="shared" si="9"/>
        <v>231000</v>
      </c>
      <c r="Q26" s="33"/>
      <c r="R26" s="33">
        <f t="shared" si="9"/>
        <v>21560000</v>
      </c>
      <c r="S26" s="33">
        <f t="shared" si="9"/>
        <v>21791000</v>
      </c>
      <c r="T26" s="64">
        <v>0.77</v>
      </c>
    </row>
    <row r="27" spans="1:21" ht="24.75" x14ac:dyDescent="0.25">
      <c r="A27" s="24" t="s">
        <v>36</v>
      </c>
      <c r="B27" s="25" t="s">
        <v>37</v>
      </c>
      <c r="C27" s="25" t="s">
        <v>38</v>
      </c>
      <c r="D27" s="26">
        <v>0.45</v>
      </c>
      <c r="E27" s="25" t="s">
        <v>35</v>
      </c>
      <c r="F27" s="27">
        <v>2016</v>
      </c>
      <c r="G27" s="28">
        <v>273300000</v>
      </c>
      <c r="H27" s="29">
        <v>123000000</v>
      </c>
      <c r="I27" s="30">
        <v>0</v>
      </c>
      <c r="J27" s="30">
        <v>0</v>
      </c>
      <c r="K27" s="30">
        <v>51100000</v>
      </c>
      <c r="L27" s="30">
        <v>51100000</v>
      </c>
      <c r="M27" s="27">
        <v>2016</v>
      </c>
      <c r="N27" s="31">
        <f>G27*$T$27</f>
        <v>202242000</v>
      </c>
      <c r="O27" s="32">
        <f t="shared" ref="O27:S27" si="10">H27*$T$27</f>
        <v>91020000</v>
      </c>
      <c r="P27" s="33"/>
      <c r="Q27" s="33"/>
      <c r="R27" s="33">
        <f t="shared" si="10"/>
        <v>37814000</v>
      </c>
      <c r="S27" s="33">
        <f t="shared" si="10"/>
        <v>37814000</v>
      </c>
      <c r="T27" s="64">
        <v>0.74</v>
      </c>
    </row>
    <row r="28" spans="1:21" ht="24.75" x14ac:dyDescent="0.25">
      <c r="A28" s="24" t="s">
        <v>36</v>
      </c>
      <c r="B28" s="25" t="s">
        <v>37</v>
      </c>
      <c r="C28" s="25" t="s">
        <v>38</v>
      </c>
      <c r="D28" s="26">
        <v>0.45</v>
      </c>
      <c r="E28" s="25" t="s">
        <v>35</v>
      </c>
      <c r="F28" s="27">
        <v>2015</v>
      </c>
      <c r="G28" s="28">
        <v>488900000</v>
      </c>
      <c r="H28" s="29">
        <v>220000000</v>
      </c>
      <c r="I28" s="30">
        <v>0</v>
      </c>
      <c r="J28" s="30">
        <v>0</v>
      </c>
      <c r="K28" s="30">
        <v>42600000</v>
      </c>
      <c r="L28" s="30">
        <v>42600000</v>
      </c>
      <c r="M28" s="27">
        <v>2015</v>
      </c>
      <c r="N28" s="31">
        <f>G28*$T28</f>
        <v>366675000</v>
      </c>
      <c r="O28" s="32">
        <f t="shared" ref="O28:S32" si="11">H28*$T28</f>
        <v>165000000</v>
      </c>
      <c r="P28" s="33"/>
      <c r="Q28" s="33"/>
      <c r="R28" s="33">
        <f t="shared" si="11"/>
        <v>31950000</v>
      </c>
      <c r="S28" s="33">
        <f t="shared" si="11"/>
        <v>31950000</v>
      </c>
      <c r="T28" s="64">
        <v>0.75</v>
      </c>
    </row>
    <row r="29" spans="1:21" ht="24.75" x14ac:dyDescent="0.25">
      <c r="A29" s="24" t="s">
        <v>36</v>
      </c>
      <c r="B29" s="25" t="s">
        <v>37</v>
      </c>
      <c r="C29" s="25" t="s">
        <v>38</v>
      </c>
      <c r="D29" s="26">
        <v>0.45</v>
      </c>
      <c r="E29" s="25" t="s">
        <v>35</v>
      </c>
      <c r="F29" s="27">
        <v>2014</v>
      </c>
      <c r="G29" s="28">
        <v>606700000</v>
      </c>
      <c r="H29" s="29">
        <v>273000000</v>
      </c>
      <c r="I29" s="30"/>
      <c r="J29" s="30"/>
      <c r="K29" s="30"/>
      <c r="L29" s="30">
        <v>76000000</v>
      </c>
      <c r="M29" s="27">
        <v>2014</v>
      </c>
      <c r="N29" s="31">
        <f t="shared" ref="N29" si="12">G29*$T29</f>
        <v>546030000</v>
      </c>
      <c r="O29" s="32">
        <f t="shared" si="11"/>
        <v>245700000</v>
      </c>
      <c r="P29" s="33"/>
      <c r="Q29" s="33"/>
      <c r="R29" s="33"/>
      <c r="S29" s="33">
        <f t="shared" si="11"/>
        <v>68400000</v>
      </c>
      <c r="T29" s="64">
        <v>0.9</v>
      </c>
    </row>
    <row r="30" spans="1:21" ht="24.75" x14ac:dyDescent="0.25">
      <c r="A30" s="24" t="s">
        <v>36</v>
      </c>
      <c r="B30" s="25" t="s">
        <v>37</v>
      </c>
      <c r="C30" s="25" t="s">
        <v>38</v>
      </c>
      <c r="D30" s="26">
        <v>0.45</v>
      </c>
      <c r="E30" s="25" t="s">
        <v>35</v>
      </c>
      <c r="F30" s="27">
        <v>2013</v>
      </c>
      <c r="G30" s="28"/>
      <c r="H30" s="29"/>
      <c r="I30" s="30"/>
      <c r="J30" s="30"/>
      <c r="K30" s="30"/>
      <c r="L30" s="30">
        <v>64000000</v>
      </c>
      <c r="M30" s="27">
        <v>2013</v>
      </c>
      <c r="N30" s="31"/>
      <c r="O30" s="32"/>
      <c r="P30" s="33"/>
      <c r="Q30" s="33"/>
      <c r="R30" s="33"/>
      <c r="S30" s="33">
        <f t="shared" si="11"/>
        <v>61440000</v>
      </c>
      <c r="T30" s="64">
        <v>0.96</v>
      </c>
    </row>
    <row r="31" spans="1:21" ht="24.75" x14ac:dyDescent="0.25">
      <c r="A31" s="24" t="s">
        <v>36</v>
      </c>
      <c r="B31" s="25" t="s">
        <v>37</v>
      </c>
      <c r="C31" s="25" t="s">
        <v>38</v>
      </c>
      <c r="D31" s="26">
        <v>0.45</v>
      </c>
      <c r="E31" s="25" t="s">
        <v>35</v>
      </c>
      <c r="F31" s="27">
        <v>2012</v>
      </c>
      <c r="G31" s="28"/>
      <c r="H31" s="29"/>
      <c r="I31" s="30"/>
      <c r="J31" s="30"/>
      <c r="K31" s="30"/>
      <c r="L31" s="30">
        <v>119000000</v>
      </c>
      <c r="M31" s="27">
        <v>2012</v>
      </c>
      <c r="N31" s="31"/>
      <c r="O31" s="32"/>
      <c r="P31" s="33"/>
      <c r="Q31" s="33"/>
      <c r="R31" s="33"/>
      <c r="S31" s="33">
        <f t="shared" si="11"/>
        <v>123760000</v>
      </c>
      <c r="T31" s="64">
        <v>1.04</v>
      </c>
    </row>
    <row r="32" spans="1:21" ht="24.75" x14ac:dyDescent="0.25">
      <c r="A32" s="24" t="s">
        <v>36</v>
      </c>
      <c r="B32" s="25" t="s">
        <v>37</v>
      </c>
      <c r="C32" s="25" t="s">
        <v>38</v>
      </c>
      <c r="D32" s="26">
        <v>0.45</v>
      </c>
      <c r="E32" s="25" t="s">
        <v>35</v>
      </c>
      <c r="F32" s="27">
        <v>2011</v>
      </c>
      <c r="G32" s="28"/>
      <c r="H32" s="29"/>
      <c r="I32" s="30"/>
      <c r="J32" s="30"/>
      <c r="K32" s="30"/>
      <c r="L32" s="30">
        <v>33000000</v>
      </c>
      <c r="M32" s="27">
        <v>2011</v>
      </c>
      <c r="N32" s="31"/>
      <c r="O32" s="32"/>
      <c r="P32" s="33"/>
      <c r="Q32" s="33"/>
      <c r="R32" s="33"/>
      <c r="S32" s="33">
        <f t="shared" si="11"/>
        <v>34320000</v>
      </c>
      <c r="T32" s="64">
        <v>1.04</v>
      </c>
    </row>
    <row r="33" spans="1:20" ht="24.75" x14ac:dyDescent="0.25">
      <c r="A33" s="35" t="s">
        <v>39</v>
      </c>
      <c r="B33" s="36" t="s">
        <v>40</v>
      </c>
      <c r="C33" s="36" t="s">
        <v>41</v>
      </c>
      <c r="D33" s="37">
        <v>0.33</v>
      </c>
      <c r="E33" s="36" t="s">
        <v>42</v>
      </c>
      <c r="F33" s="38">
        <v>2017</v>
      </c>
      <c r="G33" s="39">
        <v>2247000000</v>
      </c>
      <c r="H33" s="40">
        <v>749000000</v>
      </c>
      <c r="I33" s="41"/>
      <c r="J33" s="41"/>
      <c r="K33" s="41"/>
      <c r="L33" s="41">
        <v>483900000</v>
      </c>
      <c r="M33" s="38">
        <v>2017</v>
      </c>
      <c r="N33" s="42">
        <f>G33*$T33</f>
        <v>1730190000</v>
      </c>
      <c r="O33" s="43">
        <f>H33*$T33</f>
        <v>576730000</v>
      </c>
      <c r="P33" s="44"/>
      <c r="Q33" s="44"/>
      <c r="R33" s="44"/>
      <c r="S33" s="44">
        <f>L33*$T33</f>
        <v>372603000</v>
      </c>
      <c r="T33" s="65">
        <v>0.77</v>
      </c>
    </row>
    <row r="34" spans="1:20" ht="24.75" x14ac:dyDescent="0.25">
      <c r="A34" s="35" t="s">
        <v>39</v>
      </c>
      <c r="B34" s="36" t="s">
        <v>40</v>
      </c>
      <c r="C34" s="36" t="s">
        <v>41</v>
      </c>
      <c r="D34" s="37">
        <v>0.33</v>
      </c>
      <c r="E34" s="36" t="s">
        <v>42</v>
      </c>
      <c r="F34" s="38">
        <v>2016</v>
      </c>
      <c r="G34" s="39">
        <v>1575000000</v>
      </c>
      <c r="H34" s="40">
        <v>525000000</v>
      </c>
      <c r="I34" s="41"/>
      <c r="J34" s="41"/>
      <c r="K34" s="41"/>
      <c r="L34" s="41">
        <v>130500000</v>
      </c>
      <c r="M34" s="38">
        <v>2016</v>
      </c>
      <c r="N34" s="42">
        <f t="shared" ref="N34:Q37" si="13">G34*$T34</f>
        <v>1165500000</v>
      </c>
      <c r="O34" s="43">
        <f t="shared" si="13"/>
        <v>388500000</v>
      </c>
      <c r="P34" s="44"/>
      <c r="Q34" s="44"/>
      <c r="R34" s="44"/>
      <c r="S34" s="44">
        <f t="shared" ref="R34:S37" si="14">L34*$T34</f>
        <v>96570000</v>
      </c>
      <c r="T34" s="65">
        <v>0.74</v>
      </c>
    </row>
    <row r="35" spans="1:20" ht="24.75" x14ac:dyDescent="0.25">
      <c r="A35" s="35" t="s">
        <v>39</v>
      </c>
      <c r="B35" s="36" t="s">
        <v>40</v>
      </c>
      <c r="C35" s="36" t="s">
        <v>41</v>
      </c>
      <c r="D35" s="37">
        <v>0.33</v>
      </c>
      <c r="E35" s="36" t="s">
        <v>42</v>
      </c>
      <c r="F35" s="38">
        <v>2015</v>
      </c>
      <c r="G35" s="39">
        <v>2156000000</v>
      </c>
      <c r="H35" s="40">
        <v>719000000</v>
      </c>
      <c r="I35" s="41">
        <v>30500000</v>
      </c>
      <c r="J35" s="41">
        <v>52900000</v>
      </c>
      <c r="K35" s="41">
        <v>25900000</v>
      </c>
      <c r="L35" s="41">
        <v>109300000</v>
      </c>
      <c r="M35" s="38">
        <v>2015</v>
      </c>
      <c r="N35" s="42">
        <f t="shared" si="13"/>
        <v>1617000000</v>
      </c>
      <c r="O35" s="43">
        <f t="shared" si="13"/>
        <v>539250000</v>
      </c>
      <c r="P35" s="44">
        <f t="shared" si="13"/>
        <v>22875000</v>
      </c>
      <c r="Q35" s="44">
        <f t="shared" si="13"/>
        <v>39675000</v>
      </c>
      <c r="R35" s="44">
        <f t="shared" si="14"/>
        <v>19425000</v>
      </c>
      <c r="S35" s="44">
        <f t="shared" si="14"/>
        <v>81975000</v>
      </c>
      <c r="T35" s="65">
        <v>0.75</v>
      </c>
    </row>
    <row r="36" spans="1:20" ht="24.75" x14ac:dyDescent="0.25">
      <c r="A36" s="35" t="s">
        <v>39</v>
      </c>
      <c r="B36" s="36" t="s">
        <v>40</v>
      </c>
      <c r="C36" s="36" t="s">
        <v>41</v>
      </c>
      <c r="D36" s="37">
        <v>0.33</v>
      </c>
      <c r="E36" s="36" t="s">
        <v>42</v>
      </c>
      <c r="F36" s="38">
        <v>2014</v>
      </c>
      <c r="G36" s="39">
        <v>2466700000</v>
      </c>
      <c r="H36" s="40">
        <v>814000000</v>
      </c>
      <c r="I36" s="41">
        <v>27600000</v>
      </c>
      <c r="J36" s="41">
        <v>71200000</v>
      </c>
      <c r="K36" s="41">
        <v>23500000</v>
      </c>
      <c r="L36" s="41">
        <v>122300000</v>
      </c>
      <c r="M36" s="38">
        <v>2014</v>
      </c>
      <c r="N36" s="42">
        <f t="shared" si="13"/>
        <v>2220030000</v>
      </c>
      <c r="O36" s="43">
        <f t="shared" si="13"/>
        <v>732600000</v>
      </c>
      <c r="P36" s="44">
        <f t="shared" si="13"/>
        <v>24840000</v>
      </c>
      <c r="Q36" s="44">
        <f t="shared" si="13"/>
        <v>64080000</v>
      </c>
      <c r="R36" s="44">
        <f t="shared" si="14"/>
        <v>21150000</v>
      </c>
      <c r="S36" s="44">
        <f t="shared" si="14"/>
        <v>110070000</v>
      </c>
      <c r="T36" s="65">
        <v>0.9</v>
      </c>
    </row>
    <row r="37" spans="1:20" ht="24.75" x14ac:dyDescent="0.25">
      <c r="A37" s="35" t="s">
        <v>39</v>
      </c>
      <c r="B37" s="36" t="s">
        <v>40</v>
      </c>
      <c r="C37" s="36" t="s">
        <v>41</v>
      </c>
      <c r="D37" s="37">
        <v>0.33</v>
      </c>
      <c r="E37" s="36" t="s">
        <v>42</v>
      </c>
      <c r="F37" s="38">
        <v>2013</v>
      </c>
      <c r="G37" s="39"/>
      <c r="H37" s="40"/>
      <c r="I37" s="41">
        <v>30100000</v>
      </c>
      <c r="J37" s="41">
        <v>72300000</v>
      </c>
      <c r="K37" s="41">
        <v>28400000</v>
      </c>
      <c r="L37" s="41">
        <v>130800000</v>
      </c>
      <c r="M37" s="38">
        <v>2013</v>
      </c>
      <c r="N37" s="42"/>
      <c r="O37" s="43"/>
      <c r="P37" s="44">
        <f t="shared" si="13"/>
        <v>28896000</v>
      </c>
      <c r="Q37" s="44">
        <f t="shared" ref="Q37" si="15">J37*$T37</f>
        <v>69408000</v>
      </c>
      <c r="R37" s="44">
        <f t="shared" si="14"/>
        <v>27264000</v>
      </c>
      <c r="S37" s="44">
        <f t="shared" si="14"/>
        <v>125568000</v>
      </c>
      <c r="T37" s="65">
        <v>0.96</v>
      </c>
    </row>
    <row r="38" spans="1:20" ht="24.75" x14ac:dyDescent="0.25">
      <c r="A38" s="35" t="s">
        <v>39</v>
      </c>
      <c r="B38" s="36" t="s">
        <v>40</v>
      </c>
      <c r="C38" s="36" t="s">
        <v>41</v>
      </c>
      <c r="D38" s="37">
        <v>0.33</v>
      </c>
      <c r="E38" s="36" t="s">
        <v>42</v>
      </c>
      <c r="F38" s="38">
        <v>2012</v>
      </c>
      <c r="G38" s="39"/>
      <c r="H38" s="40"/>
      <c r="I38" s="41"/>
      <c r="J38" s="41"/>
      <c r="K38" s="41"/>
      <c r="L38" s="41">
        <v>0</v>
      </c>
      <c r="M38" s="38">
        <v>2012</v>
      </c>
      <c r="N38" s="42"/>
      <c r="O38" s="43"/>
      <c r="P38" s="44"/>
      <c r="Q38" s="44"/>
      <c r="R38" s="44"/>
      <c r="S38" s="44"/>
      <c r="T38" s="65">
        <v>1.04</v>
      </c>
    </row>
    <row r="39" spans="1:20" ht="24.75" x14ac:dyDescent="0.25">
      <c r="A39" s="35" t="s">
        <v>39</v>
      </c>
      <c r="B39" s="36" t="s">
        <v>40</v>
      </c>
      <c r="C39" s="36" t="s">
        <v>41</v>
      </c>
      <c r="D39" s="37">
        <v>0.33</v>
      </c>
      <c r="E39" s="36" t="s">
        <v>42</v>
      </c>
      <c r="F39" s="38">
        <v>2011</v>
      </c>
      <c r="G39" s="39"/>
      <c r="H39" s="40"/>
      <c r="I39" s="41"/>
      <c r="J39" s="41"/>
      <c r="K39" s="41"/>
      <c r="L39" s="41">
        <v>0</v>
      </c>
      <c r="M39" s="38">
        <v>2011</v>
      </c>
      <c r="N39" s="42"/>
      <c r="O39" s="43"/>
      <c r="P39" s="44"/>
      <c r="Q39" s="44"/>
      <c r="R39" s="44"/>
      <c r="S39" s="44"/>
      <c r="T39" s="65">
        <v>1.04</v>
      </c>
    </row>
    <row r="40" spans="1:20" ht="24.75" x14ac:dyDescent="0.25">
      <c r="A40" s="35" t="s">
        <v>39</v>
      </c>
      <c r="B40" s="36" t="s">
        <v>40</v>
      </c>
      <c r="C40" s="36" t="s">
        <v>41</v>
      </c>
      <c r="D40" s="37">
        <v>0.33</v>
      </c>
      <c r="E40" s="36" t="s">
        <v>42</v>
      </c>
      <c r="F40" s="38">
        <v>2010</v>
      </c>
      <c r="G40" s="39"/>
      <c r="H40" s="40"/>
      <c r="I40" s="41"/>
      <c r="J40" s="41"/>
      <c r="K40" s="41"/>
      <c r="L40" s="41">
        <v>0</v>
      </c>
      <c r="M40" s="38">
        <v>2010</v>
      </c>
      <c r="N40" s="42"/>
      <c r="O40" s="43"/>
      <c r="P40" s="44"/>
      <c r="Q40" s="44"/>
      <c r="R40" s="44"/>
      <c r="S40" s="44"/>
      <c r="T40" s="65">
        <v>0.92</v>
      </c>
    </row>
    <row r="41" spans="1:20" ht="24.75" x14ac:dyDescent="0.25">
      <c r="A41" s="35" t="s">
        <v>39</v>
      </c>
      <c r="B41" s="36" t="s">
        <v>40</v>
      </c>
      <c r="C41" s="36" t="s">
        <v>41</v>
      </c>
      <c r="D41" s="37">
        <v>0.33</v>
      </c>
      <c r="E41" s="36" t="s">
        <v>42</v>
      </c>
      <c r="F41" s="38">
        <v>2009</v>
      </c>
      <c r="G41" s="39"/>
      <c r="H41" s="40"/>
      <c r="I41" s="41"/>
      <c r="J41" s="41"/>
      <c r="K41" s="41"/>
      <c r="L41" s="41">
        <v>0</v>
      </c>
      <c r="M41" s="38">
        <v>2009</v>
      </c>
      <c r="N41" s="42"/>
      <c r="O41" s="43"/>
      <c r="P41" s="44"/>
      <c r="Q41" s="44"/>
      <c r="R41" s="44"/>
      <c r="S41" s="44"/>
      <c r="T41" s="65">
        <v>0.87</v>
      </c>
    </row>
    <row r="42" spans="1:20" ht="24.75" x14ac:dyDescent="0.25">
      <c r="A42" s="24" t="s">
        <v>43</v>
      </c>
      <c r="B42" s="25" t="s">
        <v>44</v>
      </c>
      <c r="C42" s="25" t="s">
        <v>45</v>
      </c>
      <c r="D42" s="26">
        <v>0.33750000000000002</v>
      </c>
      <c r="E42" s="25" t="s">
        <v>46</v>
      </c>
      <c r="F42" s="27">
        <v>2017</v>
      </c>
      <c r="G42" s="28">
        <v>3317000000</v>
      </c>
      <c r="H42" s="29">
        <v>1119000000</v>
      </c>
      <c r="I42" s="30"/>
      <c r="J42" s="30"/>
      <c r="K42" s="30"/>
      <c r="L42" s="30">
        <v>456500000</v>
      </c>
      <c r="M42" s="27">
        <v>2017</v>
      </c>
      <c r="N42" s="31">
        <f>G42*$T42</f>
        <v>2554090000</v>
      </c>
      <c r="O42" s="32">
        <f t="shared" ref="O42:S54" si="16">H42*$T42</f>
        <v>861630000</v>
      </c>
      <c r="P42" s="33"/>
      <c r="Q42" s="33"/>
      <c r="R42" s="33"/>
      <c r="S42" s="33">
        <f t="shared" si="16"/>
        <v>351505000</v>
      </c>
      <c r="T42" s="64">
        <v>0.77</v>
      </c>
    </row>
    <row r="43" spans="1:20" ht="24.75" x14ac:dyDescent="0.25">
      <c r="A43" s="24" t="s">
        <v>43</v>
      </c>
      <c r="B43" s="25" t="s">
        <v>44</v>
      </c>
      <c r="C43" s="25" t="s">
        <v>45</v>
      </c>
      <c r="D43" s="26">
        <v>0.33750000000000002</v>
      </c>
      <c r="E43" s="25" t="s">
        <v>46</v>
      </c>
      <c r="F43" s="27">
        <v>2016</v>
      </c>
      <c r="G43" s="28">
        <v>2639000000</v>
      </c>
      <c r="H43" s="29">
        <v>891000000</v>
      </c>
      <c r="I43" s="30"/>
      <c r="J43" s="30"/>
      <c r="K43" s="30"/>
      <c r="L43" s="30">
        <v>258400000</v>
      </c>
      <c r="M43" s="27">
        <v>2016</v>
      </c>
      <c r="N43" s="31">
        <f t="shared" ref="N43:N47" si="17">G43*$T43</f>
        <v>1952860000</v>
      </c>
      <c r="O43" s="32">
        <f t="shared" si="16"/>
        <v>659340000</v>
      </c>
      <c r="P43" s="33"/>
      <c r="Q43" s="33"/>
      <c r="R43" s="33"/>
      <c r="S43" s="33">
        <f t="shared" si="16"/>
        <v>191216000</v>
      </c>
      <c r="T43" s="64">
        <v>0.74</v>
      </c>
    </row>
    <row r="44" spans="1:20" ht="24.75" x14ac:dyDescent="0.25">
      <c r="A44" s="24" t="s">
        <v>43</v>
      </c>
      <c r="B44" s="25" t="s">
        <v>44</v>
      </c>
      <c r="C44" s="25" t="s">
        <v>45</v>
      </c>
      <c r="D44" s="26">
        <v>0.33750000000000002</v>
      </c>
      <c r="E44" s="25" t="s">
        <v>46</v>
      </c>
      <c r="F44" s="27">
        <v>2015</v>
      </c>
      <c r="G44" s="28">
        <v>2530000000</v>
      </c>
      <c r="H44" s="29">
        <v>854000000</v>
      </c>
      <c r="I44" s="30"/>
      <c r="J44" s="30"/>
      <c r="K44" s="30"/>
      <c r="L44" s="30">
        <v>0</v>
      </c>
      <c r="M44" s="27">
        <v>2015</v>
      </c>
      <c r="N44" s="31">
        <f t="shared" si="17"/>
        <v>1897500000</v>
      </c>
      <c r="O44" s="32">
        <f t="shared" si="16"/>
        <v>640500000</v>
      </c>
      <c r="P44" s="33"/>
      <c r="Q44" s="33"/>
      <c r="R44" s="33"/>
      <c r="S44" s="33"/>
      <c r="T44" s="64">
        <v>0.75</v>
      </c>
    </row>
    <row r="45" spans="1:20" ht="24.75" x14ac:dyDescent="0.25">
      <c r="A45" s="24" t="s">
        <v>43</v>
      </c>
      <c r="B45" s="25" t="s">
        <v>44</v>
      </c>
      <c r="C45" s="25" t="s">
        <v>45</v>
      </c>
      <c r="D45" s="26">
        <v>0.33750000000000002</v>
      </c>
      <c r="E45" s="25" t="s">
        <v>46</v>
      </c>
      <c r="F45" s="27">
        <v>2014</v>
      </c>
      <c r="G45" s="28">
        <v>3736300000</v>
      </c>
      <c r="H45" s="29">
        <v>1261000000</v>
      </c>
      <c r="I45" s="30"/>
      <c r="J45" s="30"/>
      <c r="K45" s="30"/>
      <c r="L45" s="30">
        <v>18000000</v>
      </c>
      <c r="M45" s="27">
        <v>2014</v>
      </c>
      <c r="N45" s="31">
        <f t="shared" si="17"/>
        <v>3362670000</v>
      </c>
      <c r="O45" s="32">
        <f t="shared" si="16"/>
        <v>1134900000</v>
      </c>
      <c r="P45" s="33"/>
      <c r="Q45" s="33"/>
      <c r="R45" s="33"/>
      <c r="S45" s="33">
        <f t="shared" si="16"/>
        <v>16200000</v>
      </c>
      <c r="T45" s="64">
        <v>0.9</v>
      </c>
    </row>
    <row r="46" spans="1:20" ht="24.75" x14ac:dyDescent="0.25">
      <c r="A46" s="24" t="s">
        <v>43</v>
      </c>
      <c r="B46" s="25" t="s">
        <v>44</v>
      </c>
      <c r="C46" s="25" t="s">
        <v>45</v>
      </c>
      <c r="D46" s="26">
        <v>0.33750000000000002</v>
      </c>
      <c r="E46" s="25" t="s">
        <v>46</v>
      </c>
      <c r="F46" s="27">
        <v>2013</v>
      </c>
      <c r="G46" s="28">
        <v>3837000000</v>
      </c>
      <c r="H46" s="29">
        <v>1303000000</v>
      </c>
      <c r="I46" s="30"/>
      <c r="J46" s="30"/>
      <c r="K46" s="30"/>
      <c r="L46" s="30">
        <v>310000000</v>
      </c>
      <c r="M46" s="27">
        <v>2013</v>
      </c>
      <c r="N46" s="31">
        <f t="shared" si="17"/>
        <v>3683520000</v>
      </c>
      <c r="O46" s="32">
        <f t="shared" si="16"/>
        <v>1250880000</v>
      </c>
      <c r="P46" s="33"/>
      <c r="Q46" s="33"/>
      <c r="R46" s="33"/>
      <c r="S46" s="33">
        <f t="shared" si="16"/>
        <v>297600000</v>
      </c>
      <c r="T46" s="64">
        <v>0.96</v>
      </c>
    </row>
    <row r="47" spans="1:20" ht="24.75" x14ac:dyDescent="0.25">
      <c r="A47" s="24" t="s">
        <v>43</v>
      </c>
      <c r="B47" s="25" t="s">
        <v>44</v>
      </c>
      <c r="C47" s="25" t="s">
        <v>45</v>
      </c>
      <c r="D47" s="26">
        <v>0.33750000000000002</v>
      </c>
      <c r="E47" s="25" t="s">
        <v>46</v>
      </c>
      <c r="F47" s="27">
        <v>2012</v>
      </c>
      <c r="G47" s="28">
        <v>3641500000</v>
      </c>
      <c r="H47" s="29">
        <v>1229000000</v>
      </c>
      <c r="I47" s="30"/>
      <c r="J47" s="30"/>
      <c r="K47" s="30"/>
      <c r="L47" s="30">
        <v>187000000</v>
      </c>
      <c r="M47" s="27">
        <v>2012</v>
      </c>
      <c r="N47" s="31">
        <f t="shared" si="17"/>
        <v>3787160000</v>
      </c>
      <c r="O47" s="32">
        <f t="shared" si="16"/>
        <v>1278160000</v>
      </c>
      <c r="P47" s="33"/>
      <c r="Q47" s="33"/>
      <c r="R47" s="33"/>
      <c r="S47" s="33">
        <f t="shared" si="16"/>
        <v>194480000</v>
      </c>
      <c r="T47" s="64">
        <v>1.04</v>
      </c>
    </row>
    <row r="48" spans="1:20" ht="24.75" x14ac:dyDescent="0.25">
      <c r="A48" s="24" t="s">
        <v>43</v>
      </c>
      <c r="B48" s="25" t="s">
        <v>44</v>
      </c>
      <c r="C48" s="25" t="s">
        <v>45</v>
      </c>
      <c r="D48" s="26">
        <v>0.33750000000000002</v>
      </c>
      <c r="E48" s="25" t="s">
        <v>46</v>
      </c>
      <c r="F48" s="27">
        <v>2011</v>
      </c>
      <c r="G48" s="28"/>
      <c r="H48" s="29"/>
      <c r="I48" s="30">
        <v>144300000</v>
      </c>
      <c r="J48" s="30"/>
      <c r="K48" s="30"/>
      <c r="L48" s="30">
        <v>196000000</v>
      </c>
      <c r="M48" s="27">
        <v>2011</v>
      </c>
      <c r="N48" s="31"/>
      <c r="O48" s="32"/>
      <c r="P48" s="33">
        <f t="shared" si="16"/>
        <v>150072000</v>
      </c>
      <c r="Q48" s="33"/>
      <c r="R48" s="33"/>
      <c r="S48" s="33">
        <f t="shared" si="16"/>
        <v>203840000</v>
      </c>
      <c r="T48" s="64">
        <v>1.04</v>
      </c>
    </row>
    <row r="49" spans="1:20" ht="24.75" x14ac:dyDescent="0.25">
      <c r="A49" s="24" t="s">
        <v>43</v>
      </c>
      <c r="B49" s="25" t="s">
        <v>44</v>
      </c>
      <c r="C49" s="25" t="s">
        <v>45</v>
      </c>
      <c r="D49" s="26">
        <v>0.33750000000000002</v>
      </c>
      <c r="E49" s="25" t="s">
        <v>46</v>
      </c>
      <c r="F49" s="27">
        <v>2010</v>
      </c>
      <c r="G49" s="28"/>
      <c r="H49" s="66"/>
      <c r="I49" s="30">
        <v>144300000</v>
      </c>
      <c r="J49" s="30"/>
      <c r="K49" s="30"/>
      <c r="L49" s="30">
        <v>144300000</v>
      </c>
      <c r="M49" s="27">
        <v>2010</v>
      </c>
      <c r="N49" s="31"/>
      <c r="O49" s="32"/>
      <c r="P49" s="33">
        <f t="shared" si="16"/>
        <v>132756000</v>
      </c>
      <c r="Q49" s="33"/>
      <c r="R49" s="33"/>
      <c r="S49" s="33">
        <f t="shared" si="16"/>
        <v>132756000</v>
      </c>
      <c r="T49" s="64">
        <v>0.92</v>
      </c>
    </row>
    <row r="50" spans="1:20" ht="24.75" x14ac:dyDescent="0.25">
      <c r="A50" s="24" t="s">
        <v>43</v>
      </c>
      <c r="B50" s="25" t="s">
        <v>44</v>
      </c>
      <c r="C50" s="25" t="s">
        <v>45</v>
      </c>
      <c r="D50" s="26">
        <v>0.33750000000000002</v>
      </c>
      <c r="E50" s="25" t="s">
        <v>46</v>
      </c>
      <c r="F50" s="27">
        <v>2009</v>
      </c>
      <c r="G50" s="28"/>
      <c r="H50" s="29"/>
      <c r="I50" s="30">
        <v>150400000</v>
      </c>
      <c r="J50" s="30"/>
      <c r="K50" s="30">
        <v>100000</v>
      </c>
      <c r="L50" s="30">
        <v>150500000</v>
      </c>
      <c r="M50" s="27">
        <v>2009</v>
      </c>
      <c r="N50" s="31"/>
      <c r="O50" s="32"/>
      <c r="P50" s="33">
        <f t="shared" si="16"/>
        <v>130848000</v>
      </c>
      <c r="Q50" s="33"/>
      <c r="R50" s="33">
        <f t="shared" si="16"/>
        <v>87000</v>
      </c>
      <c r="S50" s="33">
        <f t="shared" si="16"/>
        <v>130935000</v>
      </c>
      <c r="T50" s="64">
        <v>0.87</v>
      </c>
    </row>
    <row r="51" spans="1:20" ht="24.75" x14ac:dyDescent="0.25">
      <c r="A51" s="24" t="s">
        <v>43</v>
      </c>
      <c r="B51" s="25" t="s">
        <v>44</v>
      </c>
      <c r="C51" s="25" t="s">
        <v>45</v>
      </c>
      <c r="D51" s="26">
        <v>0.33750000000000002</v>
      </c>
      <c r="E51" s="25" t="s">
        <v>46</v>
      </c>
      <c r="F51" s="27">
        <v>2008</v>
      </c>
      <c r="G51" s="28"/>
      <c r="H51" s="29"/>
      <c r="I51" s="30">
        <v>164700000</v>
      </c>
      <c r="J51" s="30"/>
      <c r="K51" s="30">
        <v>100000</v>
      </c>
      <c r="L51" s="30">
        <v>164800000</v>
      </c>
      <c r="M51" s="27">
        <v>2008</v>
      </c>
      <c r="N51" s="31"/>
      <c r="O51" s="32"/>
      <c r="P51" s="33">
        <f t="shared" si="16"/>
        <v>139995000</v>
      </c>
      <c r="Q51" s="33"/>
      <c r="R51" s="33">
        <f t="shared" si="16"/>
        <v>85000</v>
      </c>
      <c r="S51" s="33">
        <f t="shared" si="16"/>
        <v>140080000</v>
      </c>
      <c r="T51" s="64">
        <v>0.85</v>
      </c>
    </row>
    <row r="52" spans="1:20" x14ac:dyDescent="0.25">
      <c r="A52" s="35" t="s">
        <v>47</v>
      </c>
      <c r="B52" s="36" t="s">
        <v>48</v>
      </c>
      <c r="C52" s="36" t="s">
        <v>49</v>
      </c>
      <c r="D52" s="37">
        <v>1</v>
      </c>
      <c r="E52" s="36" t="s">
        <v>50</v>
      </c>
      <c r="F52" s="38">
        <v>2017</v>
      </c>
      <c r="G52" s="39">
        <v>1401000000</v>
      </c>
      <c r="H52" s="40">
        <v>1401000000</v>
      </c>
      <c r="I52" s="41">
        <v>32500000</v>
      </c>
      <c r="J52" s="41"/>
      <c r="K52" s="41">
        <v>2200000</v>
      </c>
      <c r="L52" s="41">
        <v>34700000</v>
      </c>
      <c r="M52" s="38">
        <v>2017</v>
      </c>
      <c r="N52" s="42">
        <f t="shared" ref="N52:P54" si="18">G52*$T52</f>
        <v>1078770000</v>
      </c>
      <c r="O52" s="43">
        <f t="shared" si="18"/>
        <v>1078770000</v>
      </c>
      <c r="P52" s="44">
        <f t="shared" si="18"/>
        <v>25025000</v>
      </c>
      <c r="Q52" s="44"/>
      <c r="R52" s="44">
        <f t="shared" si="16"/>
        <v>1694000</v>
      </c>
      <c r="S52" s="44">
        <f t="shared" si="16"/>
        <v>26719000</v>
      </c>
      <c r="T52" s="65">
        <v>0.77</v>
      </c>
    </row>
    <row r="53" spans="1:20" x14ac:dyDescent="0.25">
      <c r="A53" s="35" t="s">
        <v>47</v>
      </c>
      <c r="B53" s="36" t="s">
        <v>48</v>
      </c>
      <c r="C53" s="36" t="s">
        <v>49</v>
      </c>
      <c r="D53" s="37">
        <v>1</v>
      </c>
      <c r="E53" s="36" t="s">
        <v>50</v>
      </c>
      <c r="F53" s="38">
        <v>2016</v>
      </c>
      <c r="G53" s="39">
        <v>1098000000</v>
      </c>
      <c r="H53" s="40">
        <v>1098000000</v>
      </c>
      <c r="I53" s="41">
        <v>60200000</v>
      </c>
      <c r="J53" s="41"/>
      <c r="K53" s="41">
        <v>1500000</v>
      </c>
      <c r="L53" s="41">
        <v>61700000</v>
      </c>
      <c r="M53" s="38">
        <v>2016</v>
      </c>
      <c r="N53" s="42">
        <f t="shared" si="18"/>
        <v>812520000</v>
      </c>
      <c r="O53" s="43">
        <f t="shared" si="18"/>
        <v>812520000</v>
      </c>
      <c r="P53" s="44">
        <f t="shared" si="18"/>
        <v>44548000</v>
      </c>
      <c r="Q53" s="44"/>
      <c r="R53" s="44">
        <f t="shared" si="16"/>
        <v>1110000</v>
      </c>
      <c r="S53" s="44">
        <f t="shared" si="16"/>
        <v>45658000</v>
      </c>
      <c r="T53" s="65">
        <v>0.74</v>
      </c>
    </row>
    <row r="54" spans="1:20" x14ac:dyDescent="0.25">
      <c r="A54" s="35" t="s">
        <v>47</v>
      </c>
      <c r="B54" s="36" t="s">
        <v>48</v>
      </c>
      <c r="C54" s="36" t="s">
        <v>49</v>
      </c>
      <c r="D54" s="37">
        <v>1</v>
      </c>
      <c r="E54" s="36" t="s">
        <v>50</v>
      </c>
      <c r="F54" s="38">
        <v>2015</v>
      </c>
      <c r="G54" s="39">
        <v>1437000000</v>
      </c>
      <c r="H54" s="40">
        <v>1437000000</v>
      </c>
      <c r="I54" s="41">
        <v>97000000</v>
      </c>
      <c r="J54" s="41"/>
      <c r="K54" s="41">
        <v>1700000</v>
      </c>
      <c r="L54" s="41">
        <v>98700000</v>
      </c>
      <c r="M54" s="38">
        <v>2015</v>
      </c>
      <c r="N54" s="42">
        <f t="shared" si="18"/>
        <v>1077750000</v>
      </c>
      <c r="O54" s="43">
        <f t="shared" si="18"/>
        <v>1077750000</v>
      </c>
      <c r="P54" s="44">
        <f t="shared" si="18"/>
        <v>72750000</v>
      </c>
      <c r="Q54" s="44"/>
      <c r="R54" s="44">
        <f t="shared" si="16"/>
        <v>1275000</v>
      </c>
      <c r="S54" s="44">
        <f t="shared" si="16"/>
        <v>74025000</v>
      </c>
      <c r="T54" s="65">
        <v>0.75</v>
      </c>
    </row>
    <row r="55" spans="1:20" x14ac:dyDescent="0.25">
      <c r="A55" s="35" t="s">
        <v>47</v>
      </c>
      <c r="B55" s="36" t="s">
        <v>48</v>
      </c>
      <c r="C55" s="36" t="s">
        <v>49</v>
      </c>
      <c r="D55" s="37">
        <v>1</v>
      </c>
      <c r="E55" s="36" t="s">
        <v>50</v>
      </c>
      <c r="F55" s="38">
        <v>2014</v>
      </c>
      <c r="G55" s="39">
        <v>1796000000</v>
      </c>
      <c r="H55" s="40">
        <v>1796000000</v>
      </c>
      <c r="I55" s="41"/>
      <c r="J55" s="41"/>
      <c r="K55" s="41"/>
      <c r="L55" s="41">
        <v>0</v>
      </c>
      <c r="M55" s="38">
        <v>2014</v>
      </c>
      <c r="N55" s="42">
        <f>G55*$T55</f>
        <v>1616400000</v>
      </c>
      <c r="O55" s="43">
        <f>H55*$T55</f>
        <v>1616400000</v>
      </c>
      <c r="P55" s="44"/>
      <c r="Q55" s="44"/>
      <c r="R55" s="44"/>
      <c r="S55" s="44"/>
      <c r="T55" s="65">
        <v>0.9</v>
      </c>
    </row>
    <row r="56" spans="1:20" x14ac:dyDescent="0.25">
      <c r="A56" s="35" t="s">
        <v>47</v>
      </c>
      <c r="B56" s="36" t="s">
        <v>48</v>
      </c>
      <c r="C56" s="36" t="s">
        <v>49</v>
      </c>
      <c r="D56" s="37">
        <v>1</v>
      </c>
      <c r="E56" s="36" t="s">
        <v>50</v>
      </c>
      <c r="F56" s="38">
        <v>2013</v>
      </c>
      <c r="G56" s="39">
        <v>1818000000</v>
      </c>
      <c r="H56" s="40">
        <v>1818000000</v>
      </c>
      <c r="I56" s="41"/>
      <c r="J56" s="41"/>
      <c r="K56" s="41"/>
      <c r="L56" s="41">
        <v>0</v>
      </c>
      <c r="M56" s="38">
        <v>2013</v>
      </c>
      <c r="N56" s="42">
        <f>G56*$T56</f>
        <v>1745280000</v>
      </c>
      <c r="O56" s="43">
        <f>H56*$T56</f>
        <v>1745280000</v>
      </c>
      <c r="P56" s="44"/>
      <c r="Q56" s="44"/>
      <c r="R56" s="44"/>
      <c r="S56" s="44"/>
      <c r="T56" s="65">
        <v>0.96</v>
      </c>
    </row>
    <row r="57" spans="1:20" x14ac:dyDescent="0.25">
      <c r="A57" s="35" t="s">
        <v>47</v>
      </c>
      <c r="B57" s="36" t="s">
        <v>48</v>
      </c>
      <c r="C57" s="36" t="s">
        <v>49</v>
      </c>
      <c r="D57" s="37">
        <v>1</v>
      </c>
      <c r="E57" s="36" t="s">
        <v>50</v>
      </c>
      <c r="F57" s="38">
        <v>2012</v>
      </c>
      <c r="G57" s="39">
        <v>2152000000</v>
      </c>
      <c r="H57" s="40">
        <v>2152000000</v>
      </c>
      <c r="I57" s="41"/>
      <c r="J57" s="41"/>
      <c r="K57" s="41"/>
      <c r="L57" s="41">
        <v>0</v>
      </c>
      <c r="M57" s="38">
        <v>2012</v>
      </c>
      <c r="N57" s="42">
        <f>G57*$T57</f>
        <v>2238080000</v>
      </c>
      <c r="O57" s="43">
        <f t="shared" ref="O57:S69" si="19">H57*$T57</f>
        <v>2238080000</v>
      </c>
      <c r="P57" s="44"/>
      <c r="Q57" s="44"/>
      <c r="R57" s="44"/>
      <c r="S57" s="44"/>
      <c r="T57" s="65">
        <v>1.04</v>
      </c>
    </row>
    <row r="58" spans="1:20" x14ac:dyDescent="0.25">
      <c r="A58" s="24" t="s">
        <v>51</v>
      </c>
      <c r="B58" s="25" t="s">
        <v>48</v>
      </c>
      <c r="C58" s="25" t="s">
        <v>52</v>
      </c>
      <c r="D58" s="26">
        <v>0.57999999999999996</v>
      </c>
      <c r="E58" s="25" t="s">
        <v>50</v>
      </c>
      <c r="F58" s="27">
        <v>2017</v>
      </c>
      <c r="G58" s="28">
        <v>4544000000</v>
      </c>
      <c r="H58" s="29">
        <v>2612800000</v>
      </c>
      <c r="I58" s="30">
        <v>307900000</v>
      </c>
      <c r="J58" s="30">
        <v>-14000000</v>
      </c>
      <c r="K58" s="30">
        <v>10700000</v>
      </c>
      <c r="L58" s="30">
        <v>304600000</v>
      </c>
      <c r="M58" s="27">
        <v>2017</v>
      </c>
      <c r="N58" s="31">
        <f t="shared" ref="N58:N63" si="20">G58*$T58</f>
        <v>3498880000</v>
      </c>
      <c r="O58" s="32">
        <f t="shared" si="19"/>
        <v>2011856000</v>
      </c>
      <c r="P58" s="33">
        <f t="shared" si="19"/>
        <v>237083000</v>
      </c>
      <c r="Q58" s="33">
        <f t="shared" si="19"/>
        <v>-10780000</v>
      </c>
      <c r="R58" s="33">
        <f t="shared" si="19"/>
        <v>8239000</v>
      </c>
      <c r="S58" s="33">
        <f t="shared" si="19"/>
        <v>234542000</v>
      </c>
      <c r="T58" s="64">
        <v>0.77</v>
      </c>
    </row>
    <row r="59" spans="1:20" x14ac:dyDescent="0.25">
      <c r="A59" s="24" t="s">
        <v>51</v>
      </c>
      <c r="B59" s="25" t="s">
        <v>48</v>
      </c>
      <c r="C59" s="25" t="s">
        <v>52</v>
      </c>
      <c r="D59" s="26">
        <v>0.57999999999999996</v>
      </c>
      <c r="E59" s="25" t="s">
        <v>50</v>
      </c>
      <c r="F59" s="27">
        <v>2016</v>
      </c>
      <c r="G59" s="28">
        <v>4881000000</v>
      </c>
      <c r="H59" s="29">
        <v>2806600000</v>
      </c>
      <c r="I59" s="30">
        <v>439900000</v>
      </c>
      <c r="J59" s="30">
        <v>88000000</v>
      </c>
      <c r="K59" s="30">
        <v>5300000</v>
      </c>
      <c r="L59" s="30">
        <v>533200000</v>
      </c>
      <c r="M59" s="27">
        <v>2016</v>
      </c>
      <c r="N59" s="31">
        <f t="shared" si="20"/>
        <v>3611940000</v>
      </c>
      <c r="O59" s="32">
        <f t="shared" si="19"/>
        <v>2076884000</v>
      </c>
      <c r="P59" s="33">
        <f t="shared" si="19"/>
        <v>325526000</v>
      </c>
      <c r="Q59" s="33">
        <f t="shared" si="19"/>
        <v>65120000</v>
      </c>
      <c r="R59" s="33">
        <f t="shared" si="19"/>
        <v>3922000</v>
      </c>
      <c r="S59" s="33">
        <f t="shared" si="19"/>
        <v>394568000</v>
      </c>
      <c r="T59" s="64">
        <v>0.74</v>
      </c>
    </row>
    <row r="60" spans="1:20" x14ac:dyDescent="0.25">
      <c r="A60" s="24" t="s">
        <v>51</v>
      </c>
      <c r="B60" s="25" t="s">
        <v>48</v>
      </c>
      <c r="C60" s="25" t="s">
        <v>52</v>
      </c>
      <c r="D60" s="26">
        <v>0.57999999999999996</v>
      </c>
      <c r="E60" s="25" t="s">
        <v>50</v>
      </c>
      <c r="F60" s="27">
        <v>2015</v>
      </c>
      <c r="G60" s="28">
        <v>7819000000</v>
      </c>
      <c r="H60" s="29">
        <v>4495900000</v>
      </c>
      <c r="I60" s="30">
        <v>768600000</v>
      </c>
      <c r="J60" s="30">
        <v>138900000</v>
      </c>
      <c r="K60" s="30">
        <v>8400000</v>
      </c>
      <c r="L60" s="30">
        <v>915900000</v>
      </c>
      <c r="M60" s="27">
        <v>2015</v>
      </c>
      <c r="N60" s="31">
        <f t="shared" si="20"/>
        <v>5864250000</v>
      </c>
      <c r="O60" s="32">
        <f t="shared" si="19"/>
        <v>3371925000</v>
      </c>
      <c r="P60" s="33">
        <f t="shared" si="19"/>
        <v>576450000</v>
      </c>
      <c r="Q60" s="33">
        <f t="shared" si="19"/>
        <v>104175000</v>
      </c>
      <c r="R60" s="33">
        <f t="shared" si="19"/>
        <v>6300000</v>
      </c>
      <c r="S60" s="33">
        <f t="shared" si="19"/>
        <v>686925000</v>
      </c>
      <c r="T60" s="64">
        <v>0.75</v>
      </c>
    </row>
    <row r="61" spans="1:20" x14ac:dyDescent="0.25">
      <c r="A61" s="24" t="s">
        <v>51</v>
      </c>
      <c r="B61" s="25" t="s">
        <v>48</v>
      </c>
      <c r="C61" s="25" t="s">
        <v>52</v>
      </c>
      <c r="D61" s="26">
        <v>0.57999999999999996</v>
      </c>
      <c r="E61" s="25" t="s">
        <v>50</v>
      </c>
      <c r="F61" s="27">
        <v>2014</v>
      </c>
      <c r="G61" s="28">
        <v>4648900000</v>
      </c>
      <c r="H61" s="29">
        <f>G61*0.58</f>
        <v>2696362000</v>
      </c>
      <c r="I61" s="30"/>
      <c r="J61" s="30"/>
      <c r="K61" s="30"/>
      <c r="L61" s="30">
        <v>0</v>
      </c>
      <c r="M61" s="27">
        <v>2014</v>
      </c>
      <c r="N61" s="31">
        <f t="shared" si="20"/>
        <v>4184010000</v>
      </c>
      <c r="O61" s="32">
        <f t="shared" si="19"/>
        <v>2426725800</v>
      </c>
      <c r="P61" s="33"/>
      <c r="Q61" s="33"/>
      <c r="R61" s="33"/>
      <c r="S61" s="33"/>
      <c r="T61" s="64">
        <v>0.9</v>
      </c>
    </row>
    <row r="62" spans="1:20" x14ac:dyDescent="0.25">
      <c r="A62" s="24" t="s">
        <v>51</v>
      </c>
      <c r="B62" s="25" t="s">
        <v>48</v>
      </c>
      <c r="C62" s="25" t="s">
        <v>52</v>
      </c>
      <c r="D62" s="26">
        <v>0.57999999999999996</v>
      </c>
      <c r="E62" s="25" t="s">
        <v>50</v>
      </c>
      <c r="F62" s="27">
        <v>2013</v>
      </c>
      <c r="G62" s="28">
        <v>8596000000</v>
      </c>
      <c r="H62" s="29">
        <v>4927000000</v>
      </c>
      <c r="I62" s="30"/>
      <c r="J62" s="30"/>
      <c r="K62" s="30"/>
      <c r="L62" s="30">
        <v>0</v>
      </c>
      <c r="M62" s="27">
        <v>2013</v>
      </c>
      <c r="N62" s="31">
        <f t="shared" si="20"/>
        <v>8252160000</v>
      </c>
      <c r="O62" s="32">
        <f t="shared" si="19"/>
        <v>4729920000</v>
      </c>
      <c r="P62" s="33"/>
      <c r="Q62" s="33"/>
      <c r="R62" s="33"/>
      <c r="S62" s="33"/>
      <c r="T62" s="64">
        <v>0.96</v>
      </c>
    </row>
    <row r="63" spans="1:20" x14ac:dyDescent="0.25">
      <c r="A63" s="24" t="s">
        <v>51</v>
      </c>
      <c r="B63" s="25" t="s">
        <v>48</v>
      </c>
      <c r="C63" s="25" t="s">
        <v>52</v>
      </c>
      <c r="D63" s="26">
        <v>0.57999999999999996</v>
      </c>
      <c r="E63" s="25" t="s">
        <v>50</v>
      </c>
      <c r="F63" s="27">
        <v>2012</v>
      </c>
      <c r="G63" s="28">
        <v>6900000000</v>
      </c>
      <c r="H63" s="29">
        <v>4002000000</v>
      </c>
      <c r="I63" s="30"/>
      <c r="J63" s="30"/>
      <c r="K63" s="30"/>
      <c r="L63" s="30">
        <v>0</v>
      </c>
      <c r="M63" s="27">
        <v>2012</v>
      </c>
      <c r="N63" s="31">
        <f t="shared" si="20"/>
        <v>7176000000</v>
      </c>
      <c r="O63" s="32">
        <f t="shared" si="19"/>
        <v>4162080000</v>
      </c>
      <c r="P63" s="33"/>
      <c r="Q63" s="33"/>
      <c r="R63" s="33"/>
      <c r="S63" s="33"/>
      <c r="T63" s="64">
        <v>1.04</v>
      </c>
    </row>
    <row r="64" spans="1:20" x14ac:dyDescent="0.25">
      <c r="A64" s="35" t="s">
        <v>53</v>
      </c>
      <c r="B64" s="36" t="s">
        <v>20</v>
      </c>
      <c r="C64" s="36" t="s">
        <v>54</v>
      </c>
      <c r="D64" s="37">
        <v>0.5</v>
      </c>
      <c r="E64" s="36" t="s">
        <v>55</v>
      </c>
      <c r="F64" s="38">
        <v>2017</v>
      </c>
      <c r="G64" s="39"/>
      <c r="H64" s="40"/>
      <c r="I64" s="41">
        <v>96600000</v>
      </c>
      <c r="J64" s="41">
        <v>10500000</v>
      </c>
      <c r="K64" s="41"/>
      <c r="L64" s="41">
        <v>107100000</v>
      </c>
      <c r="M64" s="38">
        <v>2017</v>
      </c>
      <c r="N64" s="42"/>
      <c r="O64" s="43"/>
      <c r="P64" s="44">
        <f t="shared" si="19"/>
        <v>74382000</v>
      </c>
      <c r="Q64" s="44">
        <f t="shared" si="19"/>
        <v>8085000</v>
      </c>
      <c r="R64" s="44"/>
      <c r="S64" s="44">
        <f t="shared" si="19"/>
        <v>82467000</v>
      </c>
      <c r="T64" s="65">
        <v>0.77</v>
      </c>
    </row>
    <row r="65" spans="1:21" x14ac:dyDescent="0.25">
      <c r="A65" s="35" t="s">
        <v>53</v>
      </c>
      <c r="B65" s="36" t="s">
        <v>20</v>
      </c>
      <c r="C65" s="36" t="s">
        <v>54</v>
      </c>
      <c r="D65" s="37">
        <v>0.5</v>
      </c>
      <c r="E65" s="36" t="s">
        <v>55</v>
      </c>
      <c r="F65" s="38">
        <v>2016</v>
      </c>
      <c r="G65" s="39"/>
      <c r="H65" s="40"/>
      <c r="I65" s="41">
        <v>8500000</v>
      </c>
      <c r="J65" s="41"/>
      <c r="K65" s="41"/>
      <c r="L65" s="41">
        <v>8500000</v>
      </c>
      <c r="M65" s="38">
        <v>2016</v>
      </c>
      <c r="N65" s="42"/>
      <c r="O65" s="43"/>
      <c r="P65" s="44">
        <f t="shared" si="19"/>
        <v>6290000</v>
      </c>
      <c r="Q65" s="44"/>
      <c r="R65" s="44"/>
      <c r="S65" s="44">
        <f t="shared" si="19"/>
        <v>6290000</v>
      </c>
      <c r="T65" s="65">
        <v>0.74</v>
      </c>
    </row>
    <row r="66" spans="1:21" x14ac:dyDescent="0.25">
      <c r="A66" s="35" t="s">
        <v>53</v>
      </c>
      <c r="B66" s="36" t="s">
        <v>20</v>
      </c>
      <c r="C66" s="36" t="s">
        <v>54</v>
      </c>
      <c r="D66" s="37">
        <v>0.5</v>
      </c>
      <c r="E66" s="36" t="s">
        <v>55</v>
      </c>
      <c r="F66" s="38">
        <v>2015</v>
      </c>
      <c r="G66" s="39">
        <f>H66*2</f>
        <v>2812000000</v>
      </c>
      <c r="H66" s="40">
        <v>1406000000</v>
      </c>
      <c r="I66" s="41">
        <v>7800000</v>
      </c>
      <c r="J66" s="41"/>
      <c r="K66" s="41"/>
      <c r="L66" s="41">
        <v>7800000</v>
      </c>
      <c r="M66" s="38">
        <v>2015</v>
      </c>
      <c r="N66" s="42">
        <f>G66*T66</f>
        <v>2109000000</v>
      </c>
      <c r="O66" s="43">
        <f>H66*$T66</f>
        <v>1054500000</v>
      </c>
      <c r="P66" s="44">
        <f t="shared" si="19"/>
        <v>5850000</v>
      </c>
      <c r="Q66" s="44"/>
      <c r="R66" s="44"/>
      <c r="S66" s="44">
        <f t="shared" si="19"/>
        <v>5850000</v>
      </c>
      <c r="T66" s="65">
        <v>0.75</v>
      </c>
    </row>
    <row r="67" spans="1:21" x14ac:dyDescent="0.25">
      <c r="A67" s="35" t="s">
        <v>53</v>
      </c>
      <c r="B67" s="36" t="s">
        <v>20</v>
      </c>
      <c r="C67" s="36" t="s">
        <v>54</v>
      </c>
      <c r="D67" s="37">
        <v>0.5</v>
      </c>
      <c r="E67" s="36" t="s">
        <v>55</v>
      </c>
      <c r="F67" s="38">
        <v>2014</v>
      </c>
      <c r="G67" s="39">
        <f t="shared" ref="G67:G69" si="21">H67*2</f>
        <v>3268000000</v>
      </c>
      <c r="H67" s="40">
        <v>1634000000</v>
      </c>
      <c r="I67" s="41"/>
      <c r="J67" s="41"/>
      <c r="K67" s="41"/>
      <c r="L67" s="41">
        <v>0</v>
      </c>
      <c r="M67" s="38">
        <v>2014</v>
      </c>
      <c r="N67" s="42">
        <f t="shared" ref="N67:N69" si="22">G67*T67</f>
        <v>2941200000</v>
      </c>
      <c r="O67" s="43">
        <f t="shared" si="19"/>
        <v>1470600000</v>
      </c>
      <c r="P67" s="44"/>
      <c r="Q67" s="44"/>
      <c r="R67" s="44"/>
      <c r="S67" s="44"/>
      <c r="T67" s="65">
        <v>0.9</v>
      </c>
    </row>
    <row r="68" spans="1:21" x14ac:dyDescent="0.25">
      <c r="A68" s="35" t="s">
        <v>53</v>
      </c>
      <c r="B68" s="36" t="s">
        <v>20</v>
      </c>
      <c r="C68" s="36" t="s">
        <v>54</v>
      </c>
      <c r="D68" s="37">
        <v>0.5</v>
      </c>
      <c r="E68" s="36" t="s">
        <v>55</v>
      </c>
      <c r="F68" s="38">
        <v>2013</v>
      </c>
      <c r="G68" s="39">
        <f t="shared" si="21"/>
        <v>3244000000</v>
      </c>
      <c r="H68" s="40">
        <v>1622000000</v>
      </c>
      <c r="I68" s="41"/>
      <c r="J68" s="41"/>
      <c r="K68" s="41"/>
      <c r="L68" s="41">
        <v>0</v>
      </c>
      <c r="M68" s="38">
        <v>2013</v>
      </c>
      <c r="N68" s="42">
        <f t="shared" si="22"/>
        <v>3114240000</v>
      </c>
      <c r="O68" s="43">
        <f t="shared" si="19"/>
        <v>1557120000</v>
      </c>
      <c r="P68" s="44"/>
      <c r="Q68" s="44"/>
      <c r="R68" s="44"/>
      <c r="S68" s="44"/>
      <c r="T68" s="65">
        <v>0.96</v>
      </c>
    </row>
    <row r="69" spans="1:21" x14ac:dyDescent="0.25">
      <c r="A69" s="35" t="s">
        <v>53</v>
      </c>
      <c r="B69" s="67" t="s">
        <v>20</v>
      </c>
      <c r="C69" s="67" t="s">
        <v>54</v>
      </c>
      <c r="D69" s="68">
        <v>0.5</v>
      </c>
      <c r="E69" s="67" t="s">
        <v>55</v>
      </c>
      <c r="F69" s="69">
        <v>2012</v>
      </c>
      <c r="G69" s="39">
        <f t="shared" si="21"/>
        <v>3992000000</v>
      </c>
      <c r="H69" s="70">
        <v>1996000000</v>
      </c>
      <c r="I69" s="71"/>
      <c r="J69" s="71"/>
      <c r="K69" s="71"/>
      <c r="L69" s="71"/>
      <c r="M69" s="69">
        <v>2012</v>
      </c>
      <c r="N69" s="42">
        <f t="shared" si="22"/>
        <v>4151680000</v>
      </c>
      <c r="O69" s="43">
        <f t="shared" si="19"/>
        <v>2075840000</v>
      </c>
      <c r="P69" s="44"/>
      <c r="Q69" s="44"/>
      <c r="R69" s="44"/>
      <c r="S69" s="44"/>
      <c r="T69" s="72">
        <v>1.04</v>
      </c>
    </row>
    <row r="70" spans="1:21" x14ac:dyDescent="0.25">
      <c r="A70" s="24" t="s">
        <v>56</v>
      </c>
      <c r="B70" s="25" t="s">
        <v>57</v>
      </c>
      <c r="C70" s="25" t="s">
        <v>58</v>
      </c>
      <c r="D70" s="26">
        <v>0.85</v>
      </c>
      <c r="E70" s="25" t="s">
        <v>31</v>
      </c>
      <c r="F70" s="27">
        <v>2017</v>
      </c>
      <c r="G70" s="28">
        <f>N70/T70</f>
        <v>27662337.662337661</v>
      </c>
      <c r="H70" s="29">
        <f>O70/T70</f>
        <v>23512987.012987014</v>
      </c>
      <c r="I70" s="30">
        <f>P70/T70</f>
        <v>14285714.285714285</v>
      </c>
      <c r="J70" s="30">
        <f>Q70/T70</f>
        <v>389610.3896103896</v>
      </c>
      <c r="K70" s="30"/>
      <c r="L70" s="30">
        <f>S70/T70</f>
        <v>14675324.675324675</v>
      </c>
      <c r="M70" s="27">
        <v>2017</v>
      </c>
      <c r="N70" s="31">
        <v>21300000</v>
      </c>
      <c r="O70" s="32">
        <v>18105000</v>
      </c>
      <c r="P70" s="33">
        <v>11000000</v>
      </c>
      <c r="Q70" s="33">
        <v>300000</v>
      </c>
      <c r="R70" s="33"/>
      <c r="S70" s="33">
        <v>11300000</v>
      </c>
      <c r="T70" s="34">
        <v>0.77</v>
      </c>
    </row>
    <row r="71" spans="1:21" x14ac:dyDescent="0.25">
      <c r="A71" s="24" t="s">
        <v>56</v>
      </c>
      <c r="B71" s="25" t="s">
        <v>57</v>
      </c>
      <c r="C71" s="25" t="s">
        <v>58</v>
      </c>
      <c r="D71" s="26">
        <v>0.85</v>
      </c>
      <c r="E71" s="25" t="s">
        <v>31</v>
      </c>
      <c r="F71" s="27">
        <v>2016</v>
      </c>
      <c r="G71" s="28">
        <f t="shared" ref="G71:G76" si="23">N71/T71</f>
        <v>42837837.837837838</v>
      </c>
      <c r="H71" s="29">
        <f t="shared" ref="H71:H76" si="24">O71/T71</f>
        <v>36412162.162162162</v>
      </c>
      <c r="I71" s="30">
        <f t="shared" ref="I71:I76" si="25">P71/T71</f>
        <v>945945.94594594592</v>
      </c>
      <c r="J71" s="30">
        <f t="shared" ref="J71:J76" si="26">Q71/T71</f>
        <v>810810.81081081077</v>
      </c>
      <c r="K71" s="30"/>
      <c r="L71" s="30">
        <f t="shared" ref="L71:L76" si="27">S71/T71</f>
        <v>1756756.7567567567</v>
      </c>
      <c r="M71" s="27">
        <v>2016</v>
      </c>
      <c r="N71" s="31">
        <v>31700000</v>
      </c>
      <c r="O71" s="32">
        <v>26945000</v>
      </c>
      <c r="P71" s="33">
        <v>700000</v>
      </c>
      <c r="Q71" s="33">
        <v>600000</v>
      </c>
      <c r="R71" s="33"/>
      <c r="S71" s="33">
        <v>1300000</v>
      </c>
      <c r="T71" s="34">
        <v>0.74</v>
      </c>
    </row>
    <row r="72" spans="1:21" x14ac:dyDescent="0.25">
      <c r="A72" s="24" t="s">
        <v>56</v>
      </c>
      <c r="B72" s="25" t="s">
        <v>57</v>
      </c>
      <c r="C72" s="25" t="s">
        <v>58</v>
      </c>
      <c r="D72" s="26">
        <v>0.85</v>
      </c>
      <c r="E72" s="25" t="s">
        <v>31</v>
      </c>
      <c r="F72" s="27">
        <v>2015</v>
      </c>
      <c r="G72" s="28">
        <f t="shared" si="23"/>
        <v>44266666.666666664</v>
      </c>
      <c r="H72" s="29">
        <f t="shared" si="24"/>
        <v>37626666.666666664</v>
      </c>
      <c r="I72" s="30">
        <f t="shared" si="25"/>
        <v>7466666.666666667</v>
      </c>
      <c r="J72" s="30">
        <f t="shared" si="26"/>
        <v>933333.33333333337</v>
      </c>
      <c r="K72" s="30"/>
      <c r="L72" s="30">
        <f t="shared" si="27"/>
        <v>8400000</v>
      </c>
      <c r="M72" s="27">
        <v>2015</v>
      </c>
      <c r="N72" s="31">
        <v>33200000</v>
      </c>
      <c r="O72" s="32">
        <v>28220000</v>
      </c>
      <c r="P72" s="33">
        <v>5600000</v>
      </c>
      <c r="Q72" s="33">
        <v>700000</v>
      </c>
      <c r="R72" s="33"/>
      <c r="S72" s="33">
        <v>6300000</v>
      </c>
      <c r="T72" s="34">
        <v>0.75</v>
      </c>
    </row>
    <row r="73" spans="1:21" x14ac:dyDescent="0.25">
      <c r="A73" s="24" t="s">
        <v>56</v>
      </c>
      <c r="B73" s="25" t="s">
        <v>57</v>
      </c>
      <c r="C73" s="25" t="s">
        <v>58</v>
      </c>
      <c r="D73" s="26">
        <v>0.85</v>
      </c>
      <c r="E73" s="25" t="s">
        <v>31</v>
      </c>
      <c r="F73" s="27">
        <v>2014</v>
      </c>
      <c r="G73" s="28">
        <f t="shared" si="23"/>
        <v>4222222.222222222</v>
      </c>
      <c r="H73" s="29">
        <f t="shared" si="24"/>
        <v>3588888.888888889</v>
      </c>
      <c r="I73" s="30">
        <f t="shared" si="25"/>
        <v>-11666666.666666666</v>
      </c>
      <c r="J73" s="30">
        <f t="shared" si="26"/>
        <v>88888.888888888891</v>
      </c>
      <c r="K73" s="30"/>
      <c r="L73" s="30">
        <f t="shared" si="27"/>
        <v>-11577777.777777778</v>
      </c>
      <c r="M73" s="27">
        <v>2014</v>
      </c>
      <c r="N73" s="31">
        <v>3800000</v>
      </c>
      <c r="O73" s="32">
        <v>3230000</v>
      </c>
      <c r="P73" s="33">
        <v>-10500000</v>
      </c>
      <c r="Q73" s="33">
        <v>80000</v>
      </c>
      <c r="R73" s="33"/>
      <c r="S73" s="33">
        <v>-10420000</v>
      </c>
      <c r="T73" s="34">
        <v>0.9</v>
      </c>
    </row>
    <row r="74" spans="1:21" x14ac:dyDescent="0.25">
      <c r="A74" s="24" t="s">
        <v>56</v>
      </c>
      <c r="B74" s="25" t="s">
        <v>57</v>
      </c>
      <c r="C74" s="25" t="s">
        <v>58</v>
      </c>
      <c r="D74" s="26">
        <v>0.85</v>
      </c>
      <c r="E74" s="25" t="s">
        <v>31</v>
      </c>
      <c r="F74" s="27">
        <v>2013</v>
      </c>
      <c r="G74" s="28">
        <f t="shared" si="23"/>
        <v>21562500</v>
      </c>
      <c r="H74" s="29">
        <f t="shared" si="24"/>
        <v>18328125</v>
      </c>
      <c r="I74" s="30"/>
      <c r="J74" s="30">
        <f t="shared" si="26"/>
        <v>520833.33333333337</v>
      </c>
      <c r="K74" s="30"/>
      <c r="L74" s="30">
        <f t="shared" si="27"/>
        <v>520833.33333333337</v>
      </c>
      <c r="M74" s="27">
        <v>2013</v>
      </c>
      <c r="N74" s="31">
        <v>20700000</v>
      </c>
      <c r="O74" s="32">
        <v>17595000</v>
      </c>
      <c r="P74" s="33"/>
      <c r="Q74" s="33">
        <v>500000</v>
      </c>
      <c r="R74" s="33"/>
      <c r="S74" s="33">
        <v>500000</v>
      </c>
      <c r="T74" s="34">
        <v>0.96</v>
      </c>
    </row>
    <row r="75" spans="1:21" x14ac:dyDescent="0.25">
      <c r="A75" s="24" t="s">
        <v>56</v>
      </c>
      <c r="B75" s="25" t="s">
        <v>57</v>
      </c>
      <c r="C75" s="25" t="s">
        <v>58</v>
      </c>
      <c r="D75" s="26">
        <v>0.85</v>
      </c>
      <c r="E75" s="25" t="s">
        <v>31</v>
      </c>
      <c r="F75" s="27">
        <v>2012</v>
      </c>
      <c r="G75" s="28">
        <f t="shared" si="23"/>
        <v>68942307.692307696</v>
      </c>
      <c r="H75" s="29">
        <f t="shared" si="24"/>
        <v>58600961.538461536</v>
      </c>
      <c r="I75" s="30"/>
      <c r="J75" s="30">
        <f t="shared" si="26"/>
        <v>1538461.5384615385</v>
      </c>
      <c r="K75" s="30"/>
      <c r="L75" s="30">
        <f t="shared" si="27"/>
        <v>1538461.5384615385</v>
      </c>
      <c r="M75" s="27">
        <v>2012</v>
      </c>
      <c r="N75" s="31">
        <v>71700000</v>
      </c>
      <c r="O75" s="32">
        <v>60945000</v>
      </c>
      <c r="P75" s="33"/>
      <c r="Q75" s="33">
        <v>1600000</v>
      </c>
      <c r="R75" s="33"/>
      <c r="S75" s="33">
        <v>1600000</v>
      </c>
      <c r="T75" s="34">
        <v>1.04</v>
      </c>
    </row>
    <row r="76" spans="1:21" x14ac:dyDescent="0.25">
      <c r="A76" s="24" t="s">
        <v>56</v>
      </c>
      <c r="B76" s="25" t="s">
        <v>57</v>
      </c>
      <c r="C76" s="25" t="s">
        <v>58</v>
      </c>
      <c r="D76" s="26">
        <v>0.85</v>
      </c>
      <c r="E76" s="25" t="s">
        <v>31</v>
      </c>
      <c r="F76" s="27">
        <v>2011</v>
      </c>
      <c r="G76" s="28">
        <f t="shared" si="23"/>
        <v>43461538.461538456</v>
      </c>
      <c r="H76" s="29">
        <f t="shared" si="24"/>
        <v>36942307.692307688</v>
      </c>
      <c r="I76" s="30">
        <f t="shared" si="25"/>
        <v>1730769.2307692308</v>
      </c>
      <c r="J76" s="30">
        <f t="shared" si="26"/>
        <v>865384.61538461538</v>
      </c>
      <c r="K76" s="30"/>
      <c r="L76" s="30">
        <f t="shared" si="27"/>
        <v>2596153.846153846</v>
      </c>
      <c r="M76" s="27">
        <v>2011</v>
      </c>
      <c r="N76" s="31">
        <v>45200000</v>
      </c>
      <c r="O76" s="32">
        <v>38420000</v>
      </c>
      <c r="P76" s="33">
        <v>1800000</v>
      </c>
      <c r="Q76" s="33">
        <v>900000</v>
      </c>
      <c r="R76" s="33"/>
      <c r="S76" s="33">
        <v>2700000</v>
      </c>
      <c r="T76" s="34">
        <v>1.04</v>
      </c>
    </row>
    <row r="77" spans="1:21" ht="24.75" x14ac:dyDescent="0.25">
      <c r="A77" s="35" t="s">
        <v>59</v>
      </c>
      <c r="B77" s="73" t="s">
        <v>60</v>
      </c>
      <c r="C77" s="73" t="s">
        <v>61</v>
      </c>
      <c r="D77" s="74">
        <v>0.4</v>
      </c>
      <c r="E77" s="73" t="s">
        <v>62</v>
      </c>
      <c r="F77" s="75">
        <v>2017</v>
      </c>
      <c r="G77" s="76">
        <v>31600000</v>
      </c>
      <c r="H77" s="77">
        <v>12640000</v>
      </c>
      <c r="I77" s="78">
        <v>1040000</v>
      </c>
      <c r="J77" s="78">
        <v>632000</v>
      </c>
      <c r="K77" s="78" t="s">
        <v>63</v>
      </c>
      <c r="L77" s="78">
        <f>I77+J77</f>
        <v>1672000</v>
      </c>
      <c r="M77" s="75">
        <v>2017</v>
      </c>
      <c r="N77" s="60">
        <v>41038961</v>
      </c>
      <c r="O77" s="61">
        <v>16415584</v>
      </c>
      <c r="P77" s="62">
        <v>25974</v>
      </c>
      <c r="Q77" s="62">
        <f>J77*T77</f>
        <v>486640</v>
      </c>
      <c r="R77" s="62" t="s">
        <v>63</v>
      </c>
      <c r="S77" s="62">
        <v>25974</v>
      </c>
      <c r="T77" s="79">
        <v>0.77</v>
      </c>
      <c r="U77" t="s">
        <v>123</v>
      </c>
    </row>
    <row r="78" spans="1:21" ht="24.75" x14ac:dyDescent="0.25">
      <c r="A78" s="35" t="s">
        <v>59</v>
      </c>
      <c r="B78" s="73" t="s">
        <v>60</v>
      </c>
      <c r="C78" s="73" t="s">
        <v>61</v>
      </c>
      <c r="D78" s="74">
        <v>0.4</v>
      </c>
      <c r="E78" s="73" t="s">
        <v>62</v>
      </c>
      <c r="F78" s="75">
        <v>2016</v>
      </c>
      <c r="G78" s="76">
        <v>51000000</v>
      </c>
      <c r="H78" s="77">
        <v>20400000</v>
      </c>
      <c r="I78" s="78">
        <v>508000</v>
      </c>
      <c r="J78" s="78">
        <v>1072000</v>
      </c>
      <c r="K78" s="78" t="s">
        <v>63</v>
      </c>
      <c r="L78" s="78">
        <f t="shared" ref="L78:L79" si="28">I78+J78</f>
        <v>1580000</v>
      </c>
      <c r="M78" s="75">
        <v>2016</v>
      </c>
      <c r="N78" s="60">
        <v>68918919</v>
      </c>
      <c r="O78" s="61">
        <v>27567568</v>
      </c>
      <c r="P78" s="62">
        <v>1486486</v>
      </c>
      <c r="Q78" s="62">
        <f>J78*T78</f>
        <v>793280</v>
      </c>
      <c r="R78" s="62" t="s">
        <v>63</v>
      </c>
      <c r="S78" s="62">
        <v>1486486</v>
      </c>
      <c r="T78" s="79">
        <v>0.74</v>
      </c>
    </row>
    <row r="79" spans="1:21" ht="24.75" x14ac:dyDescent="0.25">
      <c r="A79" s="35" t="s">
        <v>59</v>
      </c>
      <c r="B79" s="73" t="s">
        <v>60</v>
      </c>
      <c r="C79" s="73" t="s">
        <v>61</v>
      </c>
      <c r="D79" s="74">
        <v>0.4</v>
      </c>
      <c r="E79" s="73" t="s">
        <v>62</v>
      </c>
      <c r="F79" s="75">
        <v>2015</v>
      </c>
      <c r="G79" s="76">
        <v>3900000</v>
      </c>
      <c r="H79" s="77">
        <v>1560000</v>
      </c>
      <c r="I79" s="78">
        <v>94400</v>
      </c>
      <c r="J79" s="78">
        <v>188000</v>
      </c>
      <c r="K79" s="59"/>
      <c r="L79" s="78">
        <f t="shared" si="28"/>
        <v>282400</v>
      </c>
      <c r="M79" s="75">
        <v>2015</v>
      </c>
      <c r="N79" s="60">
        <v>5200000</v>
      </c>
      <c r="O79" s="61">
        <v>2080000</v>
      </c>
      <c r="P79" s="62">
        <f>I79*$T$79</f>
        <v>70800</v>
      </c>
      <c r="Q79" s="62">
        <f t="shared" ref="Q79:S79" si="29">J79*$T$79</f>
        <v>141000</v>
      </c>
      <c r="R79" s="62"/>
      <c r="S79" s="62">
        <f t="shared" si="29"/>
        <v>211800</v>
      </c>
      <c r="T79" s="79">
        <v>0.75</v>
      </c>
    </row>
    <row r="80" spans="1:21" x14ac:dyDescent="0.25">
      <c r="A80" s="24" t="s">
        <v>64</v>
      </c>
      <c r="B80" s="25" t="s">
        <v>65</v>
      </c>
      <c r="C80" s="25" t="s">
        <v>66</v>
      </c>
      <c r="D80" s="26">
        <v>1</v>
      </c>
      <c r="E80" s="25" t="s">
        <v>50</v>
      </c>
      <c r="F80" s="27">
        <v>2017</v>
      </c>
      <c r="G80" s="28">
        <v>500900000</v>
      </c>
      <c r="H80" s="29">
        <v>500900000</v>
      </c>
      <c r="I80" s="30"/>
      <c r="J80" s="30">
        <v>19800000</v>
      </c>
      <c r="K80" s="30"/>
      <c r="L80" s="30">
        <v>19800000</v>
      </c>
      <c r="M80" s="27">
        <v>2017</v>
      </c>
      <c r="N80" s="31">
        <f>G80*$T80</f>
        <v>385693000</v>
      </c>
      <c r="O80" s="32">
        <f t="shared" ref="O80:S95" si="30">H80*$T80</f>
        <v>385693000</v>
      </c>
      <c r="P80" s="33"/>
      <c r="Q80" s="33">
        <f t="shared" si="30"/>
        <v>15246000</v>
      </c>
      <c r="R80" s="33"/>
      <c r="S80" s="33">
        <f t="shared" si="30"/>
        <v>15246000</v>
      </c>
      <c r="T80" s="34">
        <v>0.77</v>
      </c>
    </row>
    <row r="81" spans="1:20" x14ac:dyDescent="0.25">
      <c r="A81" s="24" t="s">
        <v>64</v>
      </c>
      <c r="B81" s="25" t="s">
        <v>65</v>
      </c>
      <c r="C81" s="25" t="s">
        <v>66</v>
      </c>
      <c r="D81" s="26">
        <v>1</v>
      </c>
      <c r="E81" s="25" t="s">
        <v>50</v>
      </c>
      <c r="F81" s="27">
        <v>2016</v>
      </c>
      <c r="G81" s="28">
        <v>400400000</v>
      </c>
      <c r="H81" s="29">
        <v>400400000</v>
      </c>
      <c r="I81" s="30"/>
      <c r="J81" s="30">
        <v>16900000</v>
      </c>
      <c r="K81" s="30"/>
      <c r="L81" s="30">
        <v>16900000</v>
      </c>
      <c r="M81" s="27">
        <v>2016</v>
      </c>
      <c r="N81" s="31">
        <f t="shared" ref="N81:O96" si="31">G81*$T81</f>
        <v>296296000</v>
      </c>
      <c r="O81" s="32">
        <f t="shared" si="30"/>
        <v>296296000</v>
      </c>
      <c r="P81" s="33"/>
      <c r="Q81" s="33">
        <f t="shared" si="30"/>
        <v>12506000</v>
      </c>
      <c r="R81" s="33"/>
      <c r="S81" s="33">
        <f t="shared" si="30"/>
        <v>12506000</v>
      </c>
      <c r="T81" s="34">
        <v>0.74</v>
      </c>
    </row>
    <row r="82" spans="1:20" x14ac:dyDescent="0.25">
      <c r="A82" s="24" t="s">
        <v>64</v>
      </c>
      <c r="B82" s="25" t="s">
        <v>65</v>
      </c>
      <c r="C82" s="25" t="s">
        <v>66</v>
      </c>
      <c r="D82" s="26">
        <v>1</v>
      </c>
      <c r="E82" s="25" t="s">
        <v>50</v>
      </c>
      <c r="F82" s="27">
        <v>2015</v>
      </c>
      <c r="G82" s="28">
        <v>418100000</v>
      </c>
      <c r="H82" s="29">
        <v>418100000</v>
      </c>
      <c r="I82" s="30">
        <v>10500000</v>
      </c>
      <c r="J82" s="30">
        <v>8200000</v>
      </c>
      <c r="K82" s="30">
        <v>13100000</v>
      </c>
      <c r="L82" s="30">
        <v>31800000</v>
      </c>
      <c r="M82" s="27">
        <v>2015</v>
      </c>
      <c r="N82" s="31">
        <f t="shared" si="31"/>
        <v>313575000</v>
      </c>
      <c r="O82" s="32">
        <f t="shared" si="30"/>
        <v>313575000</v>
      </c>
      <c r="P82" s="33">
        <f t="shared" si="30"/>
        <v>7875000</v>
      </c>
      <c r="Q82" s="33">
        <f t="shared" si="30"/>
        <v>6150000</v>
      </c>
      <c r="R82" s="33">
        <f t="shared" si="30"/>
        <v>9825000</v>
      </c>
      <c r="S82" s="33">
        <f t="shared" si="30"/>
        <v>23850000</v>
      </c>
      <c r="T82" s="34">
        <v>0.75</v>
      </c>
    </row>
    <row r="83" spans="1:20" x14ac:dyDescent="0.25">
      <c r="A83" s="24" t="s">
        <v>64</v>
      </c>
      <c r="B83" s="25" t="s">
        <v>65</v>
      </c>
      <c r="C83" s="25" t="s">
        <v>66</v>
      </c>
      <c r="D83" s="26">
        <v>1</v>
      </c>
      <c r="E83" s="25" t="s">
        <v>50</v>
      </c>
      <c r="F83" s="27">
        <v>2014</v>
      </c>
      <c r="G83" s="28">
        <v>465700000</v>
      </c>
      <c r="H83" s="29">
        <v>465700000</v>
      </c>
      <c r="I83" s="30">
        <v>7800000</v>
      </c>
      <c r="J83" s="30">
        <v>8600000</v>
      </c>
      <c r="K83" s="30">
        <v>14100000</v>
      </c>
      <c r="L83" s="30">
        <v>30500000</v>
      </c>
      <c r="M83" s="27">
        <v>2014</v>
      </c>
      <c r="N83" s="31">
        <f t="shared" si="31"/>
        <v>419130000</v>
      </c>
      <c r="O83" s="32">
        <f t="shared" si="30"/>
        <v>419130000</v>
      </c>
      <c r="P83" s="33">
        <f t="shared" si="30"/>
        <v>7020000</v>
      </c>
      <c r="Q83" s="33">
        <f t="shared" si="30"/>
        <v>7740000</v>
      </c>
      <c r="R83" s="33">
        <f t="shared" si="30"/>
        <v>12690000</v>
      </c>
      <c r="S83" s="33">
        <f t="shared" si="30"/>
        <v>27450000</v>
      </c>
      <c r="T83" s="34">
        <v>0.9</v>
      </c>
    </row>
    <row r="84" spans="1:20" x14ac:dyDescent="0.25">
      <c r="A84" s="24" t="s">
        <v>64</v>
      </c>
      <c r="B84" s="25" t="s">
        <v>65</v>
      </c>
      <c r="C84" s="25" t="s">
        <v>66</v>
      </c>
      <c r="D84" s="26">
        <v>1</v>
      </c>
      <c r="E84" s="25" t="s">
        <v>50</v>
      </c>
      <c r="F84" s="27">
        <v>2013</v>
      </c>
      <c r="G84" s="28">
        <v>455300000</v>
      </c>
      <c r="H84" s="29">
        <v>455300000</v>
      </c>
      <c r="I84" s="30">
        <v>400000</v>
      </c>
      <c r="J84" s="30">
        <v>7500000</v>
      </c>
      <c r="K84" s="30">
        <v>5200000</v>
      </c>
      <c r="L84" s="30">
        <v>13100000</v>
      </c>
      <c r="M84" s="27">
        <v>2013</v>
      </c>
      <c r="N84" s="31">
        <f t="shared" si="31"/>
        <v>437088000</v>
      </c>
      <c r="O84" s="32">
        <f t="shared" si="30"/>
        <v>437088000</v>
      </c>
      <c r="P84" s="33">
        <f t="shared" si="30"/>
        <v>384000</v>
      </c>
      <c r="Q84" s="33">
        <f t="shared" si="30"/>
        <v>7200000</v>
      </c>
      <c r="R84" s="33">
        <f t="shared" si="30"/>
        <v>4992000</v>
      </c>
      <c r="S84" s="33">
        <f t="shared" si="30"/>
        <v>12576000</v>
      </c>
      <c r="T84" s="34">
        <v>0.96</v>
      </c>
    </row>
    <row r="85" spans="1:20" x14ac:dyDescent="0.25">
      <c r="A85" s="24" t="s">
        <v>64</v>
      </c>
      <c r="B85" s="25" t="s">
        <v>65</v>
      </c>
      <c r="C85" s="25" t="s">
        <v>66</v>
      </c>
      <c r="D85" s="26">
        <v>1</v>
      </c>
      <c r="E85" s="25" t="s">
        <v>50</v>
      </c>
      <c r="F85" s="27">
        <v>2012</v>
      </c>
      <c r="G85" s="28">
        <v>279900000</v>
      </c>
      <c r="H85" s="29">
        <v>279900000</v>
      </c>
      <c r="I85" s="30">
        <v>400000</v>
      </c>
      <c r="J85" s="30">
        <v>5800000</v>
      </c>
      <c r="K85" s="30">
        <v>70100000</v>
      </c>
      <c r="L85" s="30">
        <v>76300000</v>
      </c>
      <c r="M85" s="27">
        <v>2012</v>
      </c>
      <c r="N85" s="31">
        <f t="shared" si="31"/>
        <v>291096000</v>
      </c>
      <c r="O85" s="32">
        <f t="shared" si="30"/>
        <v>291096000</v>
      </c>
      <c r="P85" s="33">
        <f t="shared" si="30"/>
        <v>416000</v>
      </c>
      <c r="Q85" s="33">
        <f t="shared" si="30"/>
        <v>6032000</v>
      </c>
      <c r="R85" s="33">
        <f t="shared" si="30"/>
        <v>72904000</v>
      </c>
      <c r="S85" s="33">
        <f t="shared" si="30"/>
        <v>79352000</v>
      </c>
      <c r="T85" s="34">
        <v>1.04</v>
      </c>
    </row>
    <row r="86" spans="1:20" x14ac:dyDescent="0.25">
      <c r="A86" s="35" t="s">
        <v>67</v>
      </c>
      <c r="B86" s="54" t="s">
        <v>44</v>
      </c>
      <c r="C86" s="54" t="s">
        <v>68</v>
      </c>
      <c r="D86" s="55">
        <v>0.62</v>
      </c>
      <c r="E86" s="54" t="s">
        <v>50</v>
      </c>
      <c r="F86" s="56">
        <v>2017</v>
      </c>
      <c r="G86" s="57">
        <v>2936900000</v>
      </c>
      <c r="H86" s="58">
        <f>G86*0.62</f>
        <v>1820878000</v>
      </c>
      <c r="I86" s="59"/>
      <c r="J86" s="59">
        <v>88300000</v>
      </c>
      <c r="K86" s="59"/>
      <c r="L86" s="59">
        <v>88300000</v>
      </c>
      <c r="M86" s="56">
        <v>2017</v>
      </c>
      <c r="N86" s="60">
        <f t="shared" si="31"/>
        <v>2261413000</v>
      </c>
      <c r="O86" s="61">
        <f>H86*T86</f>
        <v>1402076060</v>
      </c>
      <c r="P86" s="62"/>
      <c r="Q86" s="62">
        <f t="shared" si="30"/>
        <v>67991000</v>
      </c>
      <c r="R86" s="62"/>
      <c r="S86" s="62">
        <f t="shared" si="30"/>
        <v>67991000</v>
      </c>
      <c r="T86" s="45">
        <v>0.77</v>
      </c>
    </row>
    <row r="87" spans="1:20" x14ac:dyDescent="0.25">
      <c r="A87" s="35" t="s">
        <v>67</v>
      </c>
      <c r="B87" s="54" t="s">
        <v>44</v>
      </c>
      <c r="C87" s="54" t="s">
        <v>68</v>
      </c>
      <c r="D87" s="55">
        <v>0.62</v>
      </c>
      <c r="E87" s="54" t="s">
        <v>50</v>
      </c>
      <c r="F87" s="56">
        <v>2016</v>
      </c>
      <c r="G87" s="57">
        <v>1224200000</v>
      </c>
      <c r="H87" s="58">
        <f>G87*0.62</f>
        <v>759004000</v>
      </c>
      <c r="I87" s="59"/>
      <c r="J87" s="59">
        <v>34300000</v>
      </c>
      <c r="K87" s="59"/>
      <c r="L87" s="59">
        <v>34300000</v>
      </c>
      <c r="M87" s="56">
        <v>2016</v>
      </c>
      <c r="N87" s="60">
        <f t="shared" si="31"/>
        <v>905908000</v>
      </c>
      <c r="O87" s="61">
        <f>H87*T87</f>
        <v>561662960</v>
      </c>
      <c r="P87" s="62"/>
      <c r="Q87" s="62">
        <f t="shared" si="30"/>
        <v>25382000</v>
      </c>
      <c r="R87" s="62"/>
      <c r="S87" s="62">
        <f t="shared" si="30"/>
        <v>25382000</v>
      </c>
      <c r="T87" s="45">
        <v>0.74</v>
      </c>
    </row>
    <row r="88" spans="1:20" x14ac:dyDescent="0.25">
      <c r="A88" s="24" t="s">
        <v>69</v>
      </c>
      <c r="B88" s="25" t="s">
        <v>70</v>
      </c>
      <c r="C88" s="25" t="s">
        <v>71</v>
      </c>
      <c r="D88" s="26">
        <v>0.9</v>
      </c>
      <c r="E88" s="25" t="s">
        <v>50</v>
      </c>
      <c r="F88" s="27">
        <v>2017</v>
      </c>
      <c r="G88" s="28">
        <v>391900000</v>
      </c>
      <c r="H88" s="29">
        <v>352710000</v>
      </c>
      <c r="I88" s="30"/>
      <c r="J88" s="30">
        <v>17500000</v>
      </c>
      <c r="K88" s="30"/>
      <c r="L88" s="30">
        <v>17500000</v>
      </c>
      <c r="M88" s="27">
        <v>2017</v>
      </c>
      <c r="N88" s="31">
        <f t="shared" si="31"/>
        <v>301763000</v>
      </c>
      <c r="O88" s="32">
        <f t="shared" si="30"/>
        <v>271586700</v>
      </c>
      <c r="P88" s="33"/>
      <c r="Q88" s="33">
        <f t="shared" si="30"/>
        <v>13475000</v>
      </c>
      <c r="R88" s="33"/>
      <c r="S88" s="33">
        <f t="shared" si="30"/>
        <v>13475000</v>
      </c>
      <c r="T88" s="34">
        <v>0.77</v>
      </c>
    </row>
    <row r="89" spans="1:20" x14ac:dyDescent="0.25">
      <c r="A89" s="24" t="s">
        <v>69</v>
      </c>
      <c r="B89" s="25" t="s">
        <v>70</v>
      </c>
      <c r="C89" s="25" t="s">
        <v>71</v>
      </c>
      <c r="D89" s="26">
        <v>0.9</v>
      </c>
      <c r="E89" s="25" t="s">
        <v>50</v>
      </c>
      <c r="F89" s="27">
        <v>2016</v>
      </c>
      <c r="G89" s="28">
        <v>390800000</v>
      </c>
      <c r="H89" s="29">
        <v>351720000</v>
      </c>
      <c r="I89" s="30"/>
      <c r="J89" s="30">
        <v>17200000</v>
      </c>
      <c r="K89" s="30"/>
      <c r="L89" s="30">
        <v>17200000</v>
      </c>
      <c r="M89" s="27">
        <v>2016</v>
      </c>
      <c r="N89" s="31">
        <f t="shared" si="31"/>
        <v>289192000</v>
      </c>
      <c r="O89" s="32">
        <f t="shared" si="30"/>
        <v>260272800</v>
      </c>
      <c r="P89" s="33"/>
      <c r="Q89" s="33">
        <f t="shared" si="30"/>
        <v>12728000</v>
      </c>
      <c r="R89" s="33"/>
      <c r="S89" s="33">
        <f t="shared" si="30"/>
        <v>12728000</v>
      </c>
      <c r="T89" s="34">
        <v>0.74</v>
      </c>
    </row>
    <row r="90" spans="1:20" x14ac:dyDescent="0.25">
      <c r="A90" s="24" t="s">
        <v>69</v>
      </c>
      <c r="B90" s="25" t="s">
        <v>70</v>
      </c>
      <c r="C90" s="25" t="s">
        <v>71</v>
      </c>
      <c r="D90" s="26">
        <v>0.9</v>
      </c>
      <c r="E90" s="25" t="s">
        <v>50</v>
      </c>
      <c r="F90" s="27">
        <v>2015</v>
      </c>
      <c r="G90" s="28">
        <v>496900000</v>
      </c>
      <c r="H90" s="29">
        <v>447210000</v>
      </c>
      <c r="I90" s="30"/>
      <c r="J90" s="30">
        <v>22100000</v>
      </c>
      <c r="K90" s="30"/>
      <c r="L90" s="30">
        <v>22100000</v>
      </c>
      <c r="M90" s="27">
        <v>2015</v>
      </c>
      <c r="N90" s="31">
        <f t="shared" si="31"/>
        <v>372675000</v>
      </c>
      <c r="O90" s="32">
        <f t="shared" si="30"/>
        <v>335407500</v>
      </c>
      <c r="P90" s="33"/>
      <c r="Q90" s="33">
        <f t="shared" si="30"/>
        <v>16575000</v>
      </c>
      <c r="R90" s="33"/>
      <c r="S90" s="33">
        <f t="shared" si="30"/>
        <v>16575000</v>
      </c>
      <c r="T90" s="34">
        <v>0.75</v>
      </c>
    </row>
    <row r="91" spans="1:20" x14ac:dyDescent="0.25">
      <c r="A91" s="24" t="s">
        <v>69</v>
      </c>
      <c r="B91" s="25" t="s">
        <v>70</v>
      </c>
      <c r="C91" s="25" t="s">
        <v>71</v>
      </c>
      <c r="D91" s="26">
        <v>0.9</v>
      </c>
      <c r="E91" s="25" t="s">
        <v>50</v>
      </c>
      <c r="F91" s="27">
        <v>2014</v>
      </c>
      <c r="G91" s="28">
        <v>620200000</v>
      </c>
      <c r="H91" s="29">
        <v>558180000</v>
      </c>
      <c r="I91" s="30"/>
      <c r="J91" s="30">
        <v>27600000</v>
      </c>
      <c r="K91" s="30"/>
      <c r="L91" s="30">
        <v>27600000</v>
      </c>
      <c r="M91" s="27">
        <v>2014</v>
      </c>
      <c r="N91" s="31">
        <f t="shared" si="31"/>
        <v>558180000</v>
      </c>
      <c r="O91" s="32">
        <f t="shared" si="30"/>
        <v>502362000</v>
      </c>
      <c r="P91" s="33"/>
      <c r="Q91" s="33">
        <f t="shared" si="30"/>
        <v>24840000</v>
      </c>
      <c r="R91" s="33"/>
      <c r="S91" s="33">
        <f t="shared" si="30"/>
        <v>24840000</v>
      </c>
      <c r="T91" s="34">
        <v>0.9</v>
      </c>
    </row>
    <row r="92" spans="1:20" x14ac:dyDescent="0.25">
      <c r="A92" s="24" t="s">
        <v>69</v>
      </c>
      <c r="B92" s="25" t="s">
        <v>70</v>
      </c>
      <c r="C92" s="25" t="s">
        <v>71</v>
      </c>
      <c r="D92" s="26">
        <v>0.9</v>
      </c>
      <c r="E92" s="25" t="s">
        <v>50</v>
      </c>
      <c r="F92" s="27">
        <v>2013</v>
      </c>
      <c r="G92" s="28">
        <v>746200000</v>
      </c>
      <c r="H92" s="29">
        <v>671580000</v>
      </c>
      <c r="I92" s="30"/>
      <c r="J92" s="30">
        <v>33100000</v>
      </c>
      <c r="K92" s="30"/>
      <c r="L92" s="30">
        <v>33100000</v>
      </c>
      <c r="M92" s="27">
        <v>2013</v>
      </c>
      <c r="N92" s="31">
        <f t="shared" si="31"/>
        <v>716352000</v>
      </c>
      <c r="O92" s="32">
        <f t="shared" si="30"/>
        <v>644716800</v>
      </c>
      <c r="P92" s="33"/>
      <c r="Q92" s="33">
        <f t="shared" si="30"/>
        <v>31776000</v>
      </c>
      <c r="R92" s="33"/>
      <c r="S92" s="33">
        <f t="shared" si="30"/>
        <v>31776000</v>
      </c>
      <c r="T92" s="34">
        <v>0.96</v>
      </c>
    </row>
    <row r="93" spans="1:20" x14ac:dyDescent="0.25">
      <c r="A93" s="24" t="s">
        <v>69</v>
      </c>
      <c r="B93" s="25" t="s">
        <v>70</v>
      </c>
      <c r="C93" s="25" t="s">
        <v>71</v>
      </c>
      <c r="D93" s="26">
        <v>0.9</v>
      </c>
      <c r="E93" s="25" t="s">
        <v>50</v>
      </c>
      <c r="F93" s="27">
        <v>2012</v>
      </c>
      <c r="G93" s="28">
        <v>806200000</v>
      </c>
      <c r="H93" s="29">
        <v>725580000</v>
      </c>
      <c r="I93" s="30"/>
      <c r="J93" s="30">
        <v>35900000</v>
      </c>
      <c r="K93" s="30"/>
      <c r="L93" s="30">
        <v>35900000</v>
      </c>
      <c r="M93" s="27">
        <v>2012</v>
      </c>
      <c r="N93" s="31">
        <f t="shared" si="31"/>
        <v>838448000</v>
      </c>
      <c r="O93" s="32">
        <f t="shared" si="30"/>
        <v>754603200</v>
      </c>
      <c r="P93" s="33"/>
      <c r="Q93" s="33">
        <f t="shared" si="30"/>
        <v>37336000</v>
      </c>
      <c r="R93" s="33"/>
      <c r="S93" s="33">
        <f t="shared" si="30"/>
        <v>37336000</v>
      </c>
      <c r="T93" s="34">
        <v>1.04</v>
      </c>
    </row>
    <row r="94" spans="1:20" x14ac:dyDescent="0.25">
      <c r="A94" s="24" t="s">
        <v>69</v>
      </c>
      <c r="B94" s="25" t="s">
        <v>70</v>
      </c>
      <c r="C94" s="25" t="s">
        <v>71</v>
      </c>
      <c r="D94" s="26">
        <v>0.9</v>
      </c>
      <c r="E94" s="25" t="s">
        <v>50</v>
      </c>
      <c r="F94" s="27">
        <v>2011</v>
      </c>
      <c r="G94" s="28">
        <v>816900000</v>
      </c>
      <c r="H94" s="29">
        <v>735210000</v>
      </c>
      <c r="I94" s="30"/>
      <c r="J94" s="30"/>
      <c r="K94" s="30"/>
      <c r="L94" s="30"/>
      <c r="M94" s="27">
        <v>2011</v>
      </c>
      <c r="N94" s="31">
        <f t="shared" si="31"/>
        <v>849576000</v>
      </c>
      <c r="O94" s="32">
        <f t="shared" si="30"/>
        <v>764618400</v>
      </c>
      <c r="P94" s="33"/>
      <c r="Q94" s="33"/>
      <c r="R94" s="33"/>
      <c r="S94" s="33"/>
      <c r="T94" s="34">
        <v>1.04</v>
      </c>
    </row>
    <row r="95" spans="1:20" x14ac:dyDescent="0.25">
      <c r="A95" s="24" t="s">
        <v>69</v>
      </c>
      <c r="B95" s="25" t="s">
        <v>70</v>
      </c>
      <c r="C95" s="25" t="s">
        <v>71</v>
      </c>
      <c r="D95" s="26">
        <v>0.9</v>
      </c>
      <c r="E95" s="25" t="s">
        <v>50</v>
      </c>
      <c r="F95" s="27">
        <v>2010</v>
      </c>
      <c r="G95" s="28">
        <v>596700000</v>
      </c>
      <c r="H95" s="29">
        <v>537030000</v>
      </c>
      <c r="I95" s="30"/>
      <c r="J95" s="30"/>
      <c r="K95" s="30"/>
      <c r="L95" s="30"/>
      <c r="M95" s="27">
        <v>2010</v>
      </c>
      <c r="N95" s="31">
        <f t="shared" si="31"/>
        <v>548964000</v>
      </c>
      <c r="O95" s="32">
        <f t="shared" si="30"/>
        <v>494067600</v>
      </c>
      <c r="P95" s="33"/>
      <c r="Q95" s="33"/>
      <c r="R95" s="33"/>
      <c r="S95" s="33"/>
      <c r="T95" s="34">
        <v>0.92</v>
      </c>
    </row>
    <row r="96" spans="1:20" x14ac:dyDescent="0.25">
      <c r="A96" s="24" t="s">
        <v>69</v>
      </c>
      <c r="B96" s="25" t="s">
        <v>70</v>
      </c>
      <c r="C96" s="25" t="s">
        <v>71</v>
      </c>
      <c r="D96" s="26">
        <v>0.9</v>
      </c>
      <c r="E96" s="25" t="s">
        <v>50</v>
      </c>
      <c r="F96" s="27">
        <v>2009</v>
      </c>
      <c r="G96" s="28">
        <v>287800000</v>
      </c>
      <c r="H96" s="29">
        <v>259020000</v>
      </c>
      <c r="I96" s="30"/>
      <c r="J96" s="30"/>
      <c r="K96" s="30"/>
      <c r="L96" s="30"/>
      <c r="M96" s="27">
        <v>2009</v>
      </c>
      <c r="N96" s="31">
        <f t="shared" si="31"/>
        <v>250386000</v>
      </c>
      <c r="O96" s="32">
        <f t="shared" si="31"/>
        <v>225347400</v>
      </c>
      <c r="P96" s="33"/>
      <c r="Q96" s="33"/>
      <c r="R96" s="33"/>
      <c r="S96" s="33"/>
      <c r="T96" s="34">
        <v>0.87</v>
      </c>
    </row>
    <row r="97" spans="1:21" ht="24.75" x14ac:dyDescent="0.25">
      <c r="A97" s="35" t="s">
        <v>72</v>
      </c>
      <c r="B97" s="36" t="s">
        <v>73</v>
      </c>
      <c r="C97" s="36" t="s">
        <v>74</v>
      </c>
      <c r="D97" s="37">
        <v>1</v>
      </c>
      <c r="E97" s="36" t="s">
        <v>75</v>
      </c>
      <c r="F97" s="38">
        <v>2017</v>
      </c>
      <c r="G97" s="39">
        <v>306400000</v>
      </c>
      <c r="H97" s="40">
        <v>306400000</v>
      </c>
      <c r="I97" s="41"/>
      <c r="J97" s="41"/>
      <c r="K97" s="41">
        <v>9920000</v>
      </c>
      <c r="L97" s="41">
        <v>26800000</v>
      </c>
      <c r="M97" s="38">
        <v>2017</v>
      </c>
      <c r="N97" s="42">
        <v>397867532</v>
      </c>
      <c r="O97" s="43">
        <v>397867532</v>
      </c>
      <c r="P97" s="44"/>
      <c r="Q97" s="44"/>
      <c r="R97" s="44">
        <v>12883117</v>
      </c>
      <c r="S97" s="44">
        <v>12883117</v>
      </c>
      <c r="T97" s="45">
        <v>0.77</v>
      </c>
    </row>
    <row r="98" spans="1:21" ht="24.75" x14ac:dyDescent="0.25">
      <c r="A98" s="35" t="s">
        <v>72</v>
      </c>
      <c r="B98" s="36" t="s">
        <v>73</v>
      </c>
      <c r="C98" s="36" t="s">
        <v>74</v>
      </c>
      <c r="D98" s="37">
        <v>1</v>
      </c>
      <c r="E98" s="36" t="s">
        <v>75</v>
      </c>
      <c r="F98" s="38">
        <v>2016</v>
      </c>
      <c r="G98" s="39">
        <v>272700000</v>
      </c>
      <c r="H98" s="40">
        <v>272700000</v>
      </c>
      <c r="I98" s="41"/>
      <c r="J98" s="41"/>
      <c r="K98" s="41">
        <v>11450000</v>
      </c>
      <c r="L98" s="41">
        <v>11450000</v>
      </c>
      <c r="M98" s="38">
        <v>2016</v>
      </c>
      <c r="N98" s="42">
        <v>368451351</v>
      </c>
      <c r="O98" s="43">
        <v>368451351</v>
      </c>
      <c r="P98" s="44"/>
      <c r="Q98" s="44"/>
      <c r="R98" s="44">
        <v>15472973</v>
      </c>
      <c r="S98" s="44">
        <v>15472973</v>
      </c>
      <c r="T98" s="45">
        <v>0.74</v>
      </c>
    </row>
    <row r="99" spans="1:21" ht="24.75" x14ac:dyDescent="0.25">
      <c r="A99" s="35" t="s">
        <v>72</v>
      </c>
      <c r="B99" s="36" t="s">
        <v>73</v>
      </c>
      <c r="C99" s="36" t="s">
        <v>74</v>
      </c>
      <c r="D99" s="37">
        <v>1</v>
      </c>
      <c r="E99" s="36" t="s">
        <v>75</v>
      </c>
      <c r="F99" s="38">
        <v>2015</v>
      </c>
      <c r="G99" s="39">
        <v>239950000</v>
      </c>
      <c r="H99" s="40">
        <v>239950000</v>
      </c>
      <c r="I99" s="41"/>
      <c r="J99" s="41"/>
      <c r="K99" s="41">
        <v>8464245</v>
      </c>
      <c r="L99" s="41">
        <v>8464245</v>
      </c>
      <c r="M99" s="38">
        <v>2015</v>
      </c>
      <c r="N99" s="42">
        <v>319933333</v>
      </c>
      <c r="O99" s="43">
        <v>319933333</v>
      </c>
      <c r="P99" s="44"/>
      <c r="Q99" s="44"/>
      <c r="R99" s="44">
        <v>11285660</v>
      </c>
      <c r="S99" s="44">
        <v>11285660</v>
      </c>
      <c r="T99" s="45">
        <v>0.75</v>
      </c>
    </row>
    <row r="100" spans="1:21" ht="24.75" x14ac:dyDescent="0.25">
      <c r="A100" s="35" t="s">
        <v>72</v>
      </c>
      <c r="B100" s="36" t="s">
        <v>73</v>
      </c>
      <c r="C100" s="36" t="s">
        <v>74</v>
      </c>
      <c r="D100" s="37">
        <v>1</v>
      </c>
      <c r="E100" s="36" t="s">
        <v>75</v>
      </c>
      <c r="F100" s="38">
        <v>2014</v>
      </c>
      <c r="G100" s="39">
        <v>396538000</v>
      </c>
      <c r="H100" s="40">
        <v>396538000</v>
      </c>
      <c r="I100" s="41"/>
      <c r="J100" s="41"/>
      <c r="K100" s="41"/>
      <c r="L100" s="41"/>
      <c r="M100" s="38">
        <v>2014</v>
      </c>
      <c r="N100" s="42">
        <v>329486667</v>
      </c>
      <c r="O100" s="43">
        <v>329486667</v>
      </c>
      <c r="P100" s="44"/>
      <c r="Q100" s="44"/>
      <c r="R100" s="44"/>
      <c r="S100" s="44"/>
      <c r="T100" s="45">
        <v>0.9</v>
      </c>
    </row>
    <row r="101" spans="1:21" ht="24.75" x14ac:dyDescent="0.25">
      <c r="A101" s="35" t="s">
        <v>72</v>
      </c>
      <c r="B101" s="36" t="s">
        <v>73</v>
      </c>
      <c r="C101" s="36" t="s">
        <v>74</v>
      </c>
      <c r="D101" s="37">
        <v>1</v>
      </c>
      <c r="E101" s="36" t="s">
        <v>75</v>
      </c>
      <c r="F101" s="38">
        <v>2013</v>
      </c>
      <c r="G101" s="39">
        <v>199522000</v>
      </c>
      <c r="H101" s="40">
        <v>199522000</v>
      </c>
      <c r="I101" s="41"/>
      <c r="J101" s="41"/>
      <c r="K101" s="41"/>
      <c r="L101" s="41"/>
      <c r="M101" s="38">
        <v>2013</v>
      </c>
      <c r="N101" s="42">
        <v>205692784</v>
      </c>
      <c r="O101" s="43">
        <v>205692784</v>
      </c>
      <c r="P101" s="44"/>
      <c r="Q101" s="44"/>
      <c r="R101" s="44"/>
      <c r="S101" s="44"/>
      <c r="T101" s="45">
        <v>0.96</v>
      </c>
    </row>
    <row r="102" spans="1:21" ht="27.95" customHeight="1" x14ac:dyDescent="0.25">
      <c r="A102" s="24" t="s">
        <v>76</v>
      </c>
      <c r="B102" s="25" t="s">
        <v>77</v>
      </c>
      <c r="C102" s="25" t="s">
        <v>78</v>
      </c>
      <c r="D102" s="26">
        <v>1</v>
      </c>
      <c r="E102" s="25" t="s">
        <v>35</v>
      </c>
      <c r="F102" s="27">
        <v>2017</v>
      </c>
      <c r="G102" s="28">
        <f>N102/T102</f>
        <v>10909090.909090908</v>
      </c>
      <c r="H102" s="29">
        <f>O102/T102</f>
        <v>10909090.909090908</v>
      </c>
      <c r="I102" s="30">
        <f>P102/T102</f>
        <v>6493506.493506493</v>
      </c>
      <c r="J102" s="30">
        <f>Q102/T102</f>
        <v>3246753.2467532465</v>
      </c>
      <c r="K102" s="30"/>
      <c r="L102" s="30">
        <f>S102/T102</f>
        <v>9740259.7402597405</v>
      </c>
      <c r="M102" s="27">
        <v>2017</v>
      </c>
      <c r="N102" s="31">
        <v>8400000</v>
      </c>
      <c r="O102" s="32">
        <v>8400000</v>
      </c>
      <c r="P102" s="33">
        <v>5000000</v>
      </c>
      <c r="Q102" s="33">
        <v>2500000</v>
      </c>
      <c r="R102" s="33"/>
      <c r="S102" s="33">
        <v>7500000</v>
      </c>
      <c r="T102" s="64">
        <v>0.77</v>
      </c>
      <c r="U102" t="s">
        <v>124</v>
      </c>
    </row>
    <row r="103" spans="1:21" ht="29.1" customHeight="1" x14ac:dyDescent="0.25">
      <c r="A103" s="24" t="s">
        <v>76</v>
      </c>
      <c r="B103" s="25" t="s">
        <v>77</v>
      </c>
      <c r="C103" s="25" t="s">
        <v>78</v>
      </c>
      <c r="D103" s="26">
        <v>1</v>
      </c>
      <c r="E103" s="25" t="s">
        <v>35</v>
      </c>
      <c r="F103" s="27">
        <v>2016</v>
      </c>
      <c r="G103" s="28">
        <f t="shared" ref="G103:G108" si="32">N103/T103</f>
        <v>9594594.5945945941</v>
      </c>
      <c r="H103" s="29">
        <f t="shared" ref="H103:H108" si="33">O103/T103</f>
        <v>9594594.5945945941</v>
      </c>
      <c r="I103" s="30">
        <f t="shared" ref="I103:I108" si="34">P103/T103</f>
        <v>1486486.4864864864</v>
      </c>
      <c r="J103" s="30">
        <f t="shared" ref="J103:J106" si="35">Q103/T103</f>
        <v>2837837.8378378381</v>
      </c>
      <c r="K103" s="30"/>
      <c r="L103" s="30">
        <f t="shared" ref="L103:L107" si="36">S103/T103</f>
        <v>4324324.3243243247</v>
      </c>
      <c r="M103" s="27">
        <v>2016</v>
      </c>
      <c r="N103" s="31">
        <v>7100000</v>
      </c>
      <c r="O103" s="32">
        <v>7100000</v>
      </c>
      <c r="P103" s="33">
        <v>1100000</v>
      </c>
      <c r="Q103" s="33">
        <v>2100000</v>
      </c>
      <c r="R103" s="33"/>
      <c r="S103" s="33">
        <v>3200000</v>
      </c>
      <c r="T103" s="64">
        <v>0.74</v>
      </c>
    </row>
    <row r="104" spans="1:21" ht="24.95" customHeight="1" x14ac:dyDescent="0.25">
      <c r="A104" s="24" t="s">
        <v>76</v>
      </c>
      <c r="B104" s="25" t="s">
        <v>77</v>
      </c>
      <c r="C104" s="25" t="s">
        <v>78</v>
      </c>
      <c r="D104" s="26">
        <v>1</v>
      </c>
      <c r="E104" s="25" t="s">
        <v>35</v>
      </c>
      <c r="F104" s="27">
        <v>2015</v>
      </c>
      <c r="G104" s="28">
        <f t="shared" si="32"/>
        <v>17600000</v>
      </c>
      <c r="H104" s="29">
        <f t="shared" si="33"/>
        <v>17600000</v>
      </c>
      <c r="I104" s="30">
        <f t="shared" si="34"/>
        <v>2000000</v>
      </c>
      <c r="J104" s="30">
        <f t="shared" si="35"/>
        <v>6266666.666666667</v>
      </c>
      <c r="K104" s="30"/>
      <c r="L104" s="30">
        <f t="shared" si="36"/>
        <v>8266666.666666667</v>
      </c>
      <c r="M104" s="27">
        <v>2015</v>
      </c>
      <c r="N104" s="31">
        <v>13200000</v>
      </c>
      <c r="O104" s="32">
        <v>13200000</v>
      </c>
      <c r="P104" s="33">
        <v>1500000</v>
      </c>
      <c r="Q104" s="33">
        <v>4700000</v>
      </c>
      <c r="R104" s="33"/>
      <c r="S104" s="33">
        <v>6200000</v>
      </c>
      <c r="T104" s="64">
        <v>0.75</v>
      </c>
    </row>
    <row r="105" spans="1:21" ht="21" customHeight="1" x14ac:dyDescent="0.25">
      <c r="A105" s="24" t="s">
        <v>76</v>
      </c>
      <c r="B105" s="25" t="s">
        <v>77</v>
      </c>
      <c r="C105" s="25" t="s">
        <v>78</v>
      </c>
      <c r="D105" s="26">
        <v>1</v>
      </c>
      <c r="E105" s="25" t="s">
        <v>35</v>
      </c>
      <c r="F105" s="27">
        <v>2014</v>
      </c>
      <c r="G105" s="28">
        <f t="shared" si="32"/>
        <v>23555555.555555556</v>
      </c>
      <c r="H105" s="29">
        <f t="shared" si="33"/>
        <v>23555555.555555556</v>
      </c>
      <c r="I105" s="30">
        <f t="shared" si="34"/>
        <v>1000000</v>
      </c>
      <c r="J105" s="30">
        <f t="shared" si="35"/>
        <v>8222222.222222222</v>
      </c>
      <c r="K105" s="30"/>
      <c r="L105" s="30">
        <f t="shared" si="36"/>
        <v>9222222.222222222</v>
      </c>
      <c r="M105" s="27">
        <v>2014</v>
      </c>
      <c r="N105" s="31">
        <v>21200000</v>
      </c>
      <c r="O105" s="32">
        <v>21200000</v>
      </c>
      <c r="P105" s="33">
        <v>900000</v>
      </c>
      <c r="Q105" s="33">
        <v>7400000</v>
      </c>
      <c r="R105" s="33"/>
      <c r="S105" s="33">
        <v>8300000</v>
      </c>
      <c r="T105" s="64">
        <v>0.9</v>
      </c>
    </row>
    <row r="106" spans="1:21" ht="21.95" customHeight="1" x14ac:dyDescent="0.25">
      <c r="A106" s="24" t="s">
        <v>76</v>
      </c>
      <c r="B106" s="25" t="s">
        <v>77</v>
      </c>
      <c r="C106" s="25" t="s">
        <v>78</v>
      </c>
      <c r="D106" s="26">
        <v>1</v>
      </c>
      <c r="E106" s="25" t="s">
        <v>35</v>
      </c>
      <c r="F106" s="27">
        <v>2013</v>
      </c>
      <c r="G106" s="28">
        <f t="shared" si="32"/>
        <v>28437500</v>
      </c>
      <c r="H106" s="29">
        <f t="shared" si="33"/>
        <v>28437500</v>
      </c>
      <c r="I106" s="30">
        <f t="shared" si="34"/>
        <v>2708333.3333333335</v>
      </c>
      <c r="J106" s="30">
        <f t="shared" si="35"/>
        <v>7291666.666666667</v>
      </c>
      <c r="K106" s="30"/>
      <c r="L106" s="30">
        <f t="shared" si="36"/>
        <v>10000000</v>
      </c>
      <c r="M106" s="27">
        <v>2013</v>
      </c>
      <c r="N106" s="31">
        <v>27300000</v>
      </c>
      <c r="O106" s="32">
        <v>27300000</v>
      </c>
      <c r="P106" s="33">
        <v>2600000</v>
      </c>
      <c r="Q106" s="33">
        <v>7000000</v>
      </c>
      <c r="R106" s="33"/>
      <c r="S106" s="33">
        <v>9600000</v>
      </c>
      <c r="T106" s="64">
        <v>0.96</v>
      </c>
    </row>
    <row r="107" spans="1:21" ht="21.95" customHeight="1" x14ac:dyDescent="0.25">
      <c r="A107" s="24" t="s">
        <v>76</v>
      </c>
      <c r="B107" s="25" t="s">
        <v>77</v>
      </c>
      <c r="C107" s="25" t="s">
        <v>78</v>
      </c>
      <c r="D107" s="26">
        <v>1</v>
      </c>
      <c r="E107" s="25" t="s">
        <v>35</v>
      </c>
      <c r="F107" s="27">
        <v>2012</v>
      </c>
      <c r="G107" s="28">
        <f t="shared" si="32"/>
        <v>23269230.769230768</v>
      </c>
      <c r="H107" s="29">
        <f t="shared" si="33"/>
        <v>23269230.769230768</v>
      </c>
      <c r="I107" s="30">
        <f t="shared" si="34"/>
        <v>-2500000</v>
      </c>
      <c r="J107" s="30"/>
      <c r="K107" s="30"/>
      <c r="L107" s="30">
        <f t="shared" si="36"/>
        <v>-2500000</v>
      </c>
      <c r="M107" s="27">
        <v>2012</v>
      </c>
      <c r="N107" s="31">
        <v>24200000</v>
      </c>
      <c r="O107" s="32">
        <v>24200000</v>
      </c>
      <c r="P107" s="33">
        <v>-2600000</v>
      </c>
      <c r="Q107" s="33"/>
      <c r="R107" s="33"/>
      <c r="S107" s="33">
        <v>-2600000</v>
      </c>
      <c r="T107" s="64">
        <v>1.04</v>
      </c>
    </row>
    <row r="108" spans="1:21" ht="23.1" customHeight="1" x14ac:dyDescent="0.25">
      <c r="A108" s="24" t="s">
        <v>76</v>
      </c>
      <c r="B108" s="25" t="s">
        <v>77</v>
      </c>
      <c r="C108" s="25" t="s">
        <v>78</v>
      </c>
      <c r="D108" s="26">
        <v>1</v>
      </c>
      <c r="E108" s="25" t="s">
        <v>35</v>
      </c>
      <c r="F108" s="27">
        <v>2011</v>
      </c>
      <c r="G108" s="28">
        <f t="shared" si="32"/>
        <v>2980769.2307692305</v>
      </c>
      <c r="H108" s="29">
        <f t="shared" si="33"/>
        <v>2980769.2307692305</v>
      </c>
      <c r="I108" s="30">
        <f t="shared" si="34"/>
        <v>0</v>
      </c>
      <c r="J108" s="30"/>
      <c r="K108" s="30"/>
      <c r="L108" s="30">
        <f>S108/T108</f>
        <v>0</v>
      </c>
      <c r="M108" s="27">
        <v>2011</v>
      </c>
      <c r="N108" s="31">
        <v>3100000</v>
      </c>
      <c r="O108" s="32">
        <v>3100000</v>
      </c>
      <c r="P108" s="33">
        <v>0</v>
      </c>
      <c r="Q108" s="33"/>
      <c r="R108" s="33"/>
      <c r="S108" s="33">
        <v>0</v>
      </c>
      <c r="T108" s="64">
        <v>1.04</v>
      </c>
    </row>
    <row r="109" spans="1:21" x14ac:dyDescent="0.25">
      <c r="A109" s="35" t="s">
        <v>79</v>
      </c>
      <c r="B109" s="54" t="s">
        <v>16</v>
      </c>
      <c r="C109" s="54" t="s">
        <v>80</v>
      </c>
      <c r="D109" s="55">
        <v>0.22950000000000001</v>
      </c>
      <c r="E109" s="54" t="s">
        <v>18</v>
      </c>
      <c r="F109" s="56">
        <v>2017</v>
      </c>
      <c r="G109" s="57"/>
      <c r="H109" s="58"/>
      <c r="I109" s="59"/>
      <c r="J109" s="59"/>
      <c r="K109" s="59"/>
      <c r="L109" s="59">
        <v>0</v>
      </c>
      <c r="M109" s="56">
        <v>2017</v>
      </c>
      <c r="N109" s="60"/>
      <c r="O109" s="61"/>
      <c r="P109" s="62"/>
      <c r="Q109" s="62"/>
      <c r="R109" s="62"/>
      <c r="S109" s="62">
        <v>0</v>
      </c>
      <c r="T109" s="45">
        <v>0.77</v>
      </c>
    </row>
    <row r="110" spans="1:21" x14ac:dyDescent="0.25">
      <c r="A110" s="35" t="s">
        <v>79</v>
      </c>
      <c r="B110" s="54" t="s">
        <v>16</v>
      </c>
      <c r="C110" s="54" t="s">
        <v>80</v>
      </c>
      <c r="D110" s="55">
        <v>0.22950000000000001</v>
      </c>
      <c r="E110" s="54" t="s">
        <v>18</v>
      </c>
      <c r="F110" s="56">
        <v>2016</v>
      </c>
      <c r="G110" s="57"/>
      <c r="H110" s="58"/>
      <c r="I110" s="59"/>
      <c r="J110" s="59"/>
      <c r="K110" s="59"/>
      <c r="L110" s="59">
        <v>0</v>
      </c>
      <c r="M110" s="56">
        <v>2016</v>
      </c>
      <c r="N110" s="60"/>
      <c r="O110" s="61"/>
      <c r="P110" s="62"/>
      <c r="Q110" s="62"/>
      <c r="R110" s="62"/>
      <c r="S110" s="62">
        <v>0</v>
      </c>
      <c r="T110" s="45">
        <v>0.74</v>
      </c>
    </row>
    <row r="111" spans="1:21" x14ac:dyDescent="0.25">
      <c r="A111" s="35" t="s">
        <v>79</v>
      </c>
      <c r="B111" s="54" t="s">
        <v>16</v>
      </c>
      <c r="C111" s="54" t="s">
        <v>80</v>
      </c>
      <c r="D111" s="55">
        <v>0.22950000000000001</v>
      </c>
      <c r="E111" s="54" t="s">
        <v>18</v>
      </c>
      <c r="F111" s="56">
        <v>2015</v>
      </c>
      <c r="G111" s="57"/>
      <c r="H111" s="58"/>
      <c r="I111" s="59"/>
      <c r="J111" s="59">
        <v>100000</v>
      </c>
      <c r="K111" s="59"/>
      <c r="L111" s="59">
        <v>100000</v>
      </c>
      <c r="M111" s="56">
        <v>2015</v>
      </c>
      <c r="N111" s="60"/>
      <c r="O111" s="61"/>
      <c r="P111" s="62"/>
      <c r="Q111" s="62">
        <f>J111*T111</f>
        <v>75000</v>
      </c>
      <c r="R111" s="62"/>
      <c r="S111" s="62">
        <f>L111*T111</f>
        <v>75000</v>
      </c>
      <c r="T111" s="45">
        <v>0.75</v>
      </c>
    </row>
    <row r="112" spans="1:21" x14ac:dyDescent="0.25">
      <c r="A112" s="35" t="s">
        <v>79</v>
      </c>
      <c r="B112" s="54" t="s">
        <v>16</v>
      </c>
      <c r="C112" s="54" t="s">
        <v>80</v>
      </c>
      <c r="D112" s="55">
        <v>0.22950000000000001</v>
      </c>
      <c r="E112" s="54" t="s">
        <v>18</v>
      </c>
      <c r="F112" s="56">
        <v>2014</v>
      </c>
      <c r="G112" s="57"/>
      <c r="H112" s="58"/>
      <c r="I112" s="59"/>
      <c r="J112" s="59"/>
      <c r="K112" s="59"/>
      <c r="L112" s="59">
        <v>0</v>
      </c>
      <c r="M112" s="56">
        <v>2014</v>
      </c>
      <c r="N112" s="60"/>
      <c r="O112" s="61"/>
      <c r="P112" s="62"/>
      <c r="Q112" s="62"/>
      <c r="R112" s="62"/>
      <c r="S112" s="62">
        <v>0</v>
      </c>
      <c r="T112" s="45">
        <v>0.9</v>
      </c>
    </row>
    <row r="113" spans="1:20" x14ac:dyDescent="0.25">
      <c r="A113" s="35" t="s">
        <v>79</v>
      </c>
      <c r="B113" s="54" t="s">
        <v>16</v>
      </c>
      <c r="C113" s="54" t="s">
        <v>80</v>
      </c>
      <c r="D113" s="55">
        <v>0.22950000000000001</v>
      </c>
      <c r="E113" s="54" t="s">
        <v>18</v>
      </c>
      <c r="F113" s="56">
        <v>2013</v>
      </c>
      <c r="G113" s="57"/>
      <c r="H113" s="58"/>
      <c r="I113" s="59"/>
      <c r="J113" s="59"/>
      <c r="K113" s="59"/>
      <c r="L113" s="59">
        <v>0</v>
      </c>
      <c r="M113" s="56">
        <v>2013</v>
      </c>
      <c r="N113" s="60"/>
      <c r="O113" s="61"/>
      <c r="P113" s="62"/>
      <c r="Q113" s="62"/>
      <c r="R113" s="62"/>
      <c r="S113" s="62">
        <v>0</v>
      </c>
      <c r="T113" s="45">
        <v>0.96</v>
      </c>
    </row>
    <row r="114" spans="1:20" x14ac:dyDescent="0.25">
      <c r="A114" s="35" t="s">
        <v>79</v>
      </c>
      <c r="B114" s="54" t="s">
        <v>16</v>
      </c>
      <c r="C114" s="54" t="s">
        <v>80</v>
      </c>
      <c r="D114" s="55">
        <v>0.22950000000000001</v>
      </c>
      <c r="E114" s="54" t="s">
        <v>18</v>
      </c>
      <c r="F114" s="56">
        <v>2012</v>
      </c>
      <c r="G114" s="57"/>
      <c r="H114" s="58"/>
      <c r="I114" s="59"/>
      <c r="J114" s="59"/>
      <c r="K114" s="59"/>
      <c r="L114" s="59">
        <v>0</v>
      </c>
      <c r="M114" s="56">
        <v>2012</v>
      </c>
      <c r="N114" s="60"/>
      <c r="O114" s="61"/>
      <c r="P114" s="62"/>
      <c r="Q114" s="62"/>
      <c r="R114" s="62"/>
      <c r="S114" s="62">
        <v>0</v>
      </c>
      <c r="T114" s="45">
        <v>1.04</v>
      </c>
    </row>
    <row r="115" spans="1:20" x14ac:dyDescent="0.25">
      <c r="A115" s="35" t="s">
        <v>79</v>
      </c>
      <c r="B115" s="54" t="s">
        <v>16</v>
      </c>
      <c r="C115" s="54" t="s">
        <v>80</v>
      </c>
      <c r="D115" s="55">
        <v>0.22950000000000001</v>
      </c>
      <c r="E115" s="54" t="s">
        <v>18</v>
      </c>
      <c r="F115" s="56">
        <v>2011</v>
      </c>
      <c r="G115" s="57"/>
      <c r="H115" s="58"/>
      <c r="I115" s="59"/>
      <c r="J115" s="59"/>
      <c r="K115" s="59"/>
      <c r="L115" s="59">
        <v>0</v>
      </c>
      <c r="M115" s="56">
        <v>2011</v>
      </c>
      <c r="N115" s="60"/>
      <c r="O115" s="61"/>
      <c r="P115" s="62"/>
      <c r="Q115" s="62"/>
      <c r="R115" s="62"/>
      <c r="S115" s="62">
        <v>0</v>
      </c>
      <c r="T115" s="45">
        <v>1.04</v>
      </c>
    </row>
    <row r="116" spans="1:20" x14ac:dyDescent="0.25">
      <c r="A116" s="35" t="s">
        <v>79</v>
      </c>
      <c r="B116" s="54" t="s">
        <v>16</v>
      </c>
      <c r="C116" s="54" t="s">
        <v>80</v>
      </c>
      <c r="D116" s="55">
        <v>0.22950000000000001</v>
      </c>
      <c r="E116" s="54" t="s">
        <v>18</v>
      </c>
      <c r="F116" s="56">
        <v>2010</v>
      </c>
      <c r="G116" s="57"/>
      <c r="H116" s="58"/>
      <c r="I116" s="59"/>
      <c r="J116" s="59"/>
      <c r="K116" s="59"/>
      <c r="L116" s="59">
        <v>0</v>
      </c>
      <c r="M116" s="56">
        <v>2010</v>
      </c>
      <c r="N116" s="60"/>
      <c r="O116" s="61"/>
      <c r="P116" s="62"/>
      <c r="Q116" s="62"/>
      <c r="R116" s="62"/>
      <c r="S116" s="62">
        <v>0</v>
      </c>
      <c r="T116" s="45">
        <v>0.92</v>
      </c>
    </row>
    <row r="117" spans="1:20" x14ac:dyDescent="0.25">
      <c r="A117" s="35" t="s">
        <v>79</v>
      </c>
      <c r="B117" s="54" t="s">
        <v>16</v>
      </c>
      <c r="C117" s="54" t="s">
        <v>80</v>
      </c>
      <c r="D117" s="55">
        <v>0.22950000000000001</v>
      </c>
      <c r="E117" s="54" t="s">
        <v>18</v>
      </c>
      <c r="F117" s="56">
        <v>2009</v>
      </c>
      <c r="G117" s="57"/>
      <c r="H117" s="58"/>
      <c r="I117" s="59"/>
      <c r="J117" s="59"/>
      <c r="K117" s="59"/>
      <c r="L117" s="59">
        <v>0</v>
      </c>
      <c r="M117" s="56">
        <v>2009</v>
      </c>
      <c r="N117" s="60"/>
      <c r="O117" s="61"/>
      <c r="P117" s="62"/>
      <c r="Q117" s="62"/>
      <c r="R117" s="62"/>
      <c r="S117" s="62">
        <v>0</v>
      </c>
      <c r="T117" s="45">
        <v>0.87</v>
      </c>
    </row>
    <row r="118" spans="1:20" x14ac:dyDescent="0.25">
      <c r="A118" s="35" t="s">
        <v>79</v>
      </c>
      <c r="B118" s="54" t="s">
        <v>16</v>
      </c>
      <c r="C118" s="54" t="s">
        <v>80</v>
      </c>
      <c r="D118" s="55">
        <v>0.22950000000000001</v>
      </c>
      <c r="E118" s="54" t="s">
        <v>18</v>
      </c>
      <c r="F118" s="56">
        <v>2008</v>
      </c>
      <c r="G118" s="57"/>
      <c r="H118" s="58"/>
      <c r="I118" s="59"/>
      <c r="J118" s="59"/>
      <c r="K118" s="59"/>
      <c r="L118" s="59">
        <v>0</v>
      </c>
      <c r="M118" s="56">
        <v>2008</v>
      </c>
      <c r="N118" s="60"/>
      <c r="O118" s="61"/>
      <c r="P118" s="62"/>
      <c r="Q118" s="62"/>
      <c r="R118" s="62"/>
      <c r="S118" s="62">
        <v>0</v>
      </c>
      <c r="T118" s="45">
        <v>0.85</v>
      </c>
    </row>
    <row r="119" spans="1:20" ht="24.75" x14ac:dyDescent="0.25">
      <c r="A119" s="24" t="s">
        <v>81</v>
      </c>
      <c r="B119" s="25" t="s">
        <v>20</v>
      </c>
      <c r="C119" s="25" t="s">
        <v>82</v>
      </c>
      <c r="D119" s="26">
        <v>0.12</v>
      </c>
      <c r="E119" s="25" t="s">
        <v>18</v>
      </c>
      <c r="F119" s="27">
        <v>2017</v>
      </c>
      <c r="G119" s="28"/>
      <c r="H119" s="29"/>
      <c r="I119" s="30"/>
      <c r="J119" s="30"/>
      <c r="K119" s="30"/>
      <c r="L119" s="30">
        <v>0</v>
      </c>
      <c r="M119" s="27">
        <v>2017</v>
      </c>
      <c r="N119" s="31"/>
      <c r="O119" s="32"/>
      <c r="P119" s="33"/>
      <c r="Q119" s="33"/>
      <c r="R119" s="33"/>
      <c r="S119" s="33">
        <v>0</v>
      </c>
      <c r="T119" s="34">
        <v>0.77</v>
      </c>
    </row>
    <row r="120" spans="1:20" ht="24.75" x14ac:dyDescent="0.25">
      <c r="A120" s="24" t="s">
        <v>81</v>
      </c>
      <c r="B120" s="25" t="s">
        <v>20</v>
      </c>
      <c r="C120" s="25" t="s">
        <v>82</v>
      </c>
      <c r="D120" s="26">
        <v>0.12</v>
      </c>
      <c r="E120" s="25" t="s">
        <v>18</v>
      </c>
      <c r="F120" s="27">
        <v>2016</v>
      </c>
      <c r="G120" s="28"/>
      <c r="H120" s="29"/>
      <c r="I120" s="30"/>
      <c r="J120" s="30"/>
      <c r="K120" s="30"/>
      <c r="L120" s="30">
        <v>0</v>
      </c>
      <c r="M120" s="27">
        <v>2016</v>
      </c>
      <c r="N120" s="31"/>
      <c r="O120" s="32"/>
      <c r="P120" s="33"/>
      <c r="Q120" s="33"/>
      <c r="R120" s="33"/>
      <c r="S120" s="33">
        <v>0</v>
      </c>
      <c r="T120" s="34">
        <v>0.74</v>
      </c>
    </row>
    <row r="121" spans="1:20" ht="24.75" x14ac:dyDescent="0.25">
      <c r="A121" s="24" t="s">
        <v>81</v>
      </c>
      <c r="B121" s="25" t="s">
        <v>20</v>
      </c>
      <c r="C121" s="25" t="s">
        <v>82</v>
      </c>
      <c r="D121" s="26">
        <v>0.12</v>
      </c>
      <c r="E121" s="25" t="s">
        <v>18</v>
      </c>
      <c r="F121" s="27">
        <v>2015</v>
      </c>
      <c r="G121" s="28"/>
      <c r="H121" s="29"/>
      <c r="I121" s="30"/>
      <c r="J121" s="30"/>
      <c r="K121" s="30"/>
      <c r="L121" s="30">
        <v>0</v>
      </c>
      <c r="M121" s="27">
        <v>2015</v>
      </c>
      <c r="N121" s="31"/>
      <c r="O121" s="32"/>
      <c r="P121" s="33"/>
      <c r="Q121" s="33"/>
      <c r="R121" s="33"/>
      <c r="S121" s="33">
        <v>0</v>
      </c>
      <c r="T121" s="34">
        <v>0.75</v>
      </c>
    </row>
    <row r="122" spans="1:20" ht="24.75" x14ac:dyDescent="0.25">
      <c r="A122" s="24" t="s">
        <v>81</v>
      </c>
      <c r="B122" s="25" t="s">
        <v>20</v>
      </c>
      <c r="C122" s="25" t="s">
        <v>82</v>
      </c>
      <c r="D122" s="26">
        <v>0.12</v>
      </c>
      <c r="E122" s="25" t="s">
        <v>18</v>
      </c>
      <c r="F122" s="27">
        <v>2014</v>
      </c>
      <c r="G122" s="28"/>
      <c r="H122" s="29"/>
      <c r="I122" s="30"/>
      <c r="J122" s="30"/>
      <c r="K122" s="30"/>
      <c r="L122" s="30">
        <v>0</v>
      </c>
      <c r="M122" s="27">
        <v>2014</v>
      </c>
      <c r="N122" s="31"/>
      <c r="O122" s="32"/>
      <c r="P122" s="33"/>
      <c r="Q122" s="33"/>
      <c r="R122" s="33"/>
      <c r="S122" s="33">
        <v>0</v>
      </c>
      <c r="T122" s="34">
        <v>0.9</v>
      </c>
    </row>
    <row r="123" spans="1:20" ht="24.75" x14ac:dyDescent="0.25">
      <c r="A123" s="24" t="s">
        <v>81</v>
      </c>
      <c r="B123" s="25" t="s">
        <v>20</v>
      </c>
      <c r="C123" s="25" t="s">
        <v>82</v>
      </c>
      <c r="D123" s="26">
        <v>0.12</v>
      </c>
      <c r="E123" s="25" t="s">
        <v>18</v>
      </c>
      <c r="F123" s="27">
        <v>2013</v>
      </c>
      <c r="G123" s="28"/>
      <c r="H123" s="29"/>
      <c r="I123" s="30"/>
      <c r="J123" s="30"/>
      <c r="K123" s="30"/>
      <c r="L123" s="30">
        <v>0</v>
      </c>
      <c r="M123" s="27">
        <v>2013</v>
      </c>
      <c r="N123" s="31"/>
      <c r="O123" s="32"/>
      <c r="P123" s="33"/>
      <c r="Q123" s="33"/>
      <c r="R123" s="33"/>
      <c r="S123" s="33">
        <v>0</v>
      </c>
      <c r="T123" s="34">
        <v>0.96</v>
      </c>
    </row>
    <row r="124" spans="1:20" ht="24.75" x14ac:dyDescent="0.25">
      <c r="A124" s="24" t="s">
        <v>81</v>
      </c>
      <c r="B124" s="25" t="s">
        <v>20</v>
      </c>
      <c r="C124" s="25" t="s">
        <v>82</v>
      </c>
      <c r="D124" s="26">
        <v>0.12</v>
      </c>
      <c r="E124" s="25" t="s">
        <v>18</v>
      </c>
      <c r="F124" s="27">
        <v>2012</v>
      </c>
      <c r="G124" s="28"/>
      <c r="H124" s="29"/>
      <c r="I124" s="30"/>
      <c r="J124" s="30"/>
      <c r="K124" s="30"/>
      <c r="L124" s="30">
        <v>0</v>
      </c>
      <c r="M124" s="27">
        <v>2012</v>
      </c>
      <c r="N124" s="31"/>
      <c r="O124" s="32"/>
      <c r="P124" s="33"/>
      <c r="Q124" s="33"/>
      <c r="R124" s="33"/>
      <c r="S124" s="33">
        <v>0</v>
      </c>
      <c r="T124" s="34">
        <v>1.04</v>
      </c>
    </row>
    <row r="125" spans="1:20" ht="24.75" x14ac:dyDescent="0.25">
      <c r="A125" s="24" t="s">
        <v>81</v>
      </c>
      <c r="B125" s="25" t="s">
        <v>20</v>
      </c>
      <c r="C125" s="25" t="s">
        <v>82</v>
      </c>
      <c r="D125" s="26">
        <v>0.12</v>
      </c>
      <c r="E125" s="25" t="s">
        <v>18</v>
      </c>
      <c r="F125" s="27">
        <v>2011</v>
      </c>
      <c r="G125" s="28"/>
      <c r="H125" s="29"/>
      <c r="I125" s="30"/>
      <c r="J125" s="30"/>
      <c r="K125" s="30"/>
      <c r="L125" s="30">
        <v>0</v>
      </c>
      <c r="M125" s="27">
        <v>2011</v>
      </c>
      <c r="N125" s="31"/>
      <c r="O125" s="32"/>
      <c r="P125" s="33"/>
      <c r="Q125" s="33"/>
      <c r="R125" s="33"/>
      <c r="S125" s="33">
        <v>0</v>
      </c>
      <c r="T125" s="34">
        <v>1.04</v>
      </c>
    </row>
    <row r="126" spans="1:20" ht="24.75" x14ac:dyDescent="0.25">
      <c r="A126" s="24" t="s">
        <v>81</v>
      </c>
      <c r="B126" s="25" t="s">
        <v>20</v>
      </c>
      <c r="C126" s="25" t="s">
        <v>82</v>
      </c>
      <c r="D126" s="26">
        <v>0.12</v>
      </c>
      <c r="E126" s="25" t="s">
        <v>18</v>
      </c>
      <c r="F126" s="27">
        <v>2010</v>
      </c>
      <c r="G126" s="28"/>
      <c r="H126" s="29"/>
      <c r="I126" s="30"/>
      <c r="J126" s="30"/>
      <c r="K126" s="30"/>
      <c r="L126" s="30">
        <v>0</v>
      </c>
      <c r="M126" s="27">
        <v>2010</v>
      </c>
      <c r="N126" s="31"/>
      <c r="O126" s="32"/>
      <c r="P126" s="33"/>
      <c r="Q126" s="33"/>
      <c r="R126" s="33"/>
      <c r="S126" s="33">
        <v>0</v>
      </c>
      <c r="T126" s="34">
        <v>0.92</v>
      </c>
    </row>
    <row r="127" spans="1:20" ht="24.75" x14ac:dyDescent="0.25">
      <c r="A127" s="24" t="s">
        <v>81</v>
      </c>
      <c r="B127" s="25" t="s">
        <v>20</v>
      </c>
      <c r="C127" s="25" t="s">
        <v>82</v>
      </c>
      <c r="D127" s="26">
        <v>0.12</v>
      </c>
      <c r="E127" s="25" t="s">
        <v>18</v>
      </c>
      <c r="F127" s="27">
        <v>2009</v>
      </c>
      <c r="G127" s="28"/>
      <c r="H127" s="29"/>
      <c r="I127" s="30"/>
      <c r="J127" s="30"/>
      <c r="K127" s="30"/>
      <c r="L127" s="30">
        <v>0</v>
      </c>
      <c r="M127" s="27">
        <v>2009</v>
      </c>
      <c r="N127" s="31"/>
      <c r="O127" s="32"/>
      <c r="P127" s="33"/>
      <c r="Q127" s="33"/>
      <c r="R127" s="33"/>
      <c r="S127" s="33">
        <v>0</v>
      </c>
      <c r="T127" s="34">
        <v>0.87</v>
      </c>
    </row>
    <row r="128" spans="1:20" ht="24.75" x14ac:dyDescent="0.25">
      <c r="A128" s="24" t="s">
        <v>81</v>
      </c>
      <c r="B128" s="25" t="s">
        <v>20</v>
      </c>
      <c r="C128" s="25" t="s">
        <v>82</v>
      </c>
      <c r="D128" s="26">
        <v>0.12</v>
      </c>
      <c r="E128" s="25" t="s">
        <v>18</v>
      </c>
      <c r="F128" s="27">
        <v>2008</v>
      </c>
      <c r="G128" s="28"/>
      <c r="H128" s="29"/>
      <c r="I128" s="30"/>
      <c r="J128" s="30"/>
      <c r="K128" s="30"/>
      <c r="L128" s="30">
        <v>0</v>
      </c>
      <c r="M128" s="27">
        <v>2008</v>
      </c>
      <c r="N128" s="31"/>
      <c r="O128" s="32"/>
      <c r="P128" s="33"/>
      <c r="Q128" s="33"/>
      <c r="R128" s="33"/>
      <c r="S128" s="33">
        <v>0</v>
      </c>
      <c r="T128" s="34">
        <v>0.85</v>
      </c>
    </row>
    <row r="129" spans="1:20" x14ac:dyDescent="0.25">
      <c r="A129" s="35" t="s">
        <v>83</v>
      </c>
      <c r="B129" s="54" t="s">
        <v>48</v>
      </c>
      <c r="C129" s="54" t="s">
        <v>52</v>
      </c>
      <c r="D129" s="55">
        <v>0.3</v>
      </c>
      <c r="E129" s="54" t="s">
        <v>50</v>
      </c>
      <c r="F129" s="56">
        <v>2017</v>
      </c>
      <c r="G129" s="57"/>
      <c r="H129" s="58">
        <v>1811000000</v>
      </c>
      <c r="I129" s="59"/>
      <c r="J129" s="59"/>
      <c r="K129" s="59"/>
      <c r="L129" s="59">
        <v>0</v>
      </c>
      <c r="M129" s="56">
        <v>2017</v>
      </c>
      <c r="N129" s="60"/>
      <c r="O129" s="61">
        <f>H129*T129</f>
        <v>1394470000</v>
      </c>
      <c r="P129" s="62"/>
      <c r="Q129" s="62"/>
      <c r="R129" s="62"/>
      <c r="S129" s="62">
        <v>0</v>
      </c>
      <c r="T129" s="45">
        <v>0.77</v>
      </c>
    </row>
    <row r="130" spans="1:20" x14ac:dyDescent="0.25">
      <c r="A130" s="35" t="s">
        <v>83</v>
      </c>
      <c r="B130" s="54" t="s">
        <v>48</v>
      </c>
      <c r="C130" s="54" t="s">
        <v>52</v>
      </c>
      <c r="D130" s="55">
        <v>0.3</v>
      </c>
      <c r="E130" s="54" t="s">
        <v>50</v>
      </c>
      <c r="F130" s="56">
        <v>2016</v>
      </c>
      <c r="G130" s="57"/>
      <c r="H130" s="58">
        <v>1465000000</v>
      </c>
      <c r="I130" s="59"/>
      <c r="J130" s="59"/>
      <c r="K130" s="59"/>
      <c r="L130" s="59">
        <v>0</v>
      </c>
      <c r="M130" s="56">
        <v>2016</v>
      </c>
      <c r="N130" s="60"/>
      <c r="O130" s="61">
        <f t="shared" ref="O130:O138" si="37">H130*T130</f>
        <v>1084100000</v>
      </c>
      <c r="P130" s="59"/>
      <c r="Q130" s="59"/>
      <c r="R130" s="59"/>
      <c r="S130" s="59">
        <v>0</v>
      </c>
      <c r="T130" s="45">
        <v>0.74</v>
      </c>
    </row>
    <row r="131" spans="1:20" x14ac:dyDescent="0.25">
      <c r="A131" s="35" t="s">
        <v>83</v>
      </c>
      <c r="B131" s="54" t="s">
        <v>48</v>
      </c>
      <c r="C131" s="54" t="s">
        <v>52</v>
      </c>
      <c r="D131" s="55">
        <v>0.3</v>
      </c>
      <c r="E131" s="54" t="s">
        <v>50</v>
      </c>
      <c r="F131" s="56">
        <v>2015</v>
      </c>
      <c r="G131" s="57"/>
      <c r="H131" s="58">
        <v>1855000000</v>
      </c>
      <c r="I131" s="59">
        <v>184000000</v>
      </c>
      <c r="J131" s="59"/>
      <c r="K131" s="59">
        <v>11900000</v>
      </c>
      <c r="L131" s="59">
        <v>195900000</v>
      </c>
      <c r="M131" s="56">
        <v>2015</v>
      </c>
      <c r="N131" s="60"/>
      <c r="O131" s="61">
        <f t="shared" si="37"/>
        <v>1391250000</v>
      </c>
      <c r="P131" s="59">
        <f>I131*T131</f>
        <v>138000000</v>
      </c>
      <c r="Q131" s="59"/>
      <c r="R131" s="59">
        <f>K131*T131</f>
        <v>8925000</v>
      </c>
      <c r="S131" s="59">
        <f>L131*T131</f>
        <v>146925000</v>
      </c>
      <c r="T131" s="45">
        <v>0.75</v>
      </c>
    </row>
    <row r="132" spans="1:20" x14ac:dyDescent="0.25">
      <c r="A132" s="35" t="s">
        <v>83</v>
      </c>
      <c r="B132" s="54" t="s">
        <v>48</v>
      </c>
      <c r="C132" s="54" t="s">
        <v>52</v>
      </c>
      <c r="D132" s="55">
        <v>0.3</v>
      </c>
      <c r="E132" s="54" t="s">
        <v>50</v>
      </c>
      <c r="F132" s="56">
        <v>2014</v>
      </c>
      <c r="G132" s="57"/>
      <c r="H132" s="58">
        <v>2282000000</v>
      </c>
      <c r="I132" s="59">
        <v>372000000</v>
      </c>
      <c r="J132" s="59"/>
      <c r="K132" s="59">
        <v>4000000</v>
      </c>
      <c r="L132" s="59">
        <v>376000000</v>
      </c>
      <c r="M132" s="56">
        <v>2014</v>
      </c>
      <c r="N132" s="60"/>
      <c r="O132" s="61">
        <f t="shared" si="37"/>
        <v>2053800000</v>
      </c>
      <c r="P132" s="59">
        <f t="shared" ref="P132:P136" si="38">I132*T132</f>
        <v>334800000</v>
      </c>
      <c r="Q132" s="59"/>
      <c r="R132" s="59">
        <f t="shared" ref="R132:R135" si="39">K132*T132</f>
        <v>3600000</v>
      </c>
      <c r="S132" s="59">
        <f t="shared" ref="S132:S136" si="40">L132*T132</f>
        <v>338400000</v>
      </c>
      <c r="T132" s="45">
        <v>0.9</v>
      </c>
    </row>
    <row r="133" spans="1:20" x14ac:dyDescent="0.25">
      <c r="A133" s="35" t="s">
        <v>83</v>
      </c>
      <c r="B133" s="54" t="s">
        <v>48</v>
      </c>
      <c r="C133" s="54" t="s">
        <v>52</v>
      </c>
      <c r="D133" s="55">
        <v>0.3</v>
      </c>
      <c r="E133" s="54" t="s">
        <v>50</v>
      </c>
      <c r="F133" s="56">
        <v>2013</v>
      </c>
      <c r="G133" s="57"/>
      <c r="H133" s="58">
        <v>2566000000</v>
      </c>
      <c r="I133" s="59">
        <v>460000000</v>
      </c>
      <c r="J133" s="59"/>
      <c r="K133" s="59">
        <v>10000000</v>
      </c>
      <c r="L133" s="59">
        <v>470000000</v>
      </c>
      <c r="M133" s="56">
        <v>2013</v>
      </c>
      <c r="N133" s="60"/>
      <c r="O133" s="61">
        <f t="shared" si="37"/>
        <v>2463360000</v>
      </c>
      <c r="P133" s="59">
        <f t="shared" si="38"/>
        <v>441600000</v>
      </c>
      <c r="Q133" s="59"/>
      <c r="R133" s="59">
        <f t="shared" si="39"/>
        <v>9600000</v>
      </c>
      <c r="S133" s="59">
        <f t="shared" si="40"/>
        <v>451200000</v>
      </c>
      <c r="T133" s="45">
        <v>0.96</v>
      </c>
    </row>
    <row r="134" spans="1:20" x14ac:dyDescent="0.25">
      <c r="A134" s="35" t="s">
        <v>83</v>
      </c>
      <c r="B134" s="54" t="s">
        <v>48</v>
      </c>
      <c r="C134" s="54" t="s">
        <v>52</v>
      </c>
      <c r="D134" s="55">
        <v>0.3</v>
      </c>
      <c r="E134" s="54" t="s">
        <v>50</v>
      </c>
      <c r="F134" s="56">
        <v>2012</v>
      </c>
      <c r="G134" s="57"/>
      <c r="H134" s="58">
        <v>2566000000</v>
      </c>
      <c r="I134" s="59">
        <v>500000000</v>
      </c>
      <c r="J134" s="59"/>
      <c r="K134" s="59">
        <v>10000000</v>
      </c>
      <c r="L134" s="59">
        <v>510000000</v>
      </c>
      <c r="M134" s="56">
        <v>2012</v>
      </c>
      <c r="N134" s="60"/>
      <c r="O134" s="61">
        <f t="shared" si="37"/>
        <v>2668640000</v>
      </c>
      <c r="P134" s="59">
        <f t="shared" si="38"/>
        <v>520000000</v>
      </c>
      <c r="Q134" s="59"/>
      <c r="R134" s="59">
        <f t="shared" si="39"/>
        <v>10400000</v>
      </c>
      <c r="S134" s="59">
        <f t="shared" si="40"/>
        <v>530400000</v>
      </c>
      <c r="T134" s="45">
        <v>1.04</v>
      </c>
    </row>
    <row r="135" spans="1:20" x14ac:dyDescent="0.25">
      <c r="A135" s="35" t="s">
        <v>83</v>
      </c>
      <c r="B135" s="54" t="s">
        <v>48</v>
      </c>
      <c r="C135" s="54" t="s">
        <v>52</v>
      </c>
      <c r="D135" s="55">
        <v>0.3</v>
      </c>
      <c r="E135" s="54" t="s">
        <v>50</v>
      </c>
      <c r="F135" s="56">
        <v>2011</v>
      </c>
      <c r="G135" s="57"/>
      <c r="H135" s="58">
        <v>2167000000</v>
      </c>
      <c r="I135" s="59">
        <v>409000000</v>
      </c>
      <c r="J135" s="59"/>
      <c r="K135" s="59">
        <v>2000000</v>
      </c>
      <c r="L135" s="59">
        <v>411000000</v>
      </c>
      <c r="M135" s="56">
        <v>2011</v>
      </c>
      <c r="N135" s="60"/>
      <c r="O135" s="61">
        <f t="shared" si="37"/>
        <v>2253680000</v>
      </c>
      <c r="P135" s="59">
        <f t="shared" si="38"/>
        <v>425360000</v>
      </c>
      <c r="Q135" s="59"/>
      <c r="R135" s="59">
        <f t="shared" si="39"/>
        <v>2080000</v>
      </c>
      <c r="S135" s="59">
        <f t="shared" si="40"/>
        <v>427440000</v>
      </c>
      <c r="T135" s="45">
        <v>1.04</v>
      </c>
    </row>
    <row r="136" spans="1:20" x14ac:dyDescent="0.25">
      <c r="A136" s="35" t="s">
        <v>83</v>
      </c>
      <c r="B136" s="54" t="s">
        <v>48</v>
      </c>
      <c r="C136" s="54" t="s">
        <v>52</v>
      </c>
      <c r="D136" s="55">
        <v>0.3</v>
      </c>
      <c r="E136" s="54" t="s">
        <v>50</v>
      </c>
      <c r="F136" s="56">
        <v>2010</v>
      </c>
      <c r="G136" s="57"/>
      <c r="H136" s="58">
        <v>2699000000</v>
      </c>
      <c r="I136" s="59">
        <v>674000000</v>
      </c>
      <c r="J136" s="59"/>
      <c r="K136" s="59"/>
      <c r="L136" s="59">
        <v>674000000</v>
      </c>
      <c r="M136" s="56">
        <v>2010</v>
      </c>
      <c r="N136" s="60"/>
      <c r="O136" s="61">
        <f t="shared" si="37"/>
        <v>2483080000</v>
      </c>
      <c r="P136" s="59">
        <f t="shared" si="38"/>
        <v>620080000</v>
      </c>
      <c r="Q136" s="59"/>
      <c r="R136" s="59"/>
      <c r="S136" s="59">
        <f t="shared" si="40"/>
        <v>620080000</v>
      </c>
      <c r="T136" s="45">
        <v>0.92</v>
      </c>
    </row>
    <row r="137" spans="1:20" x14ac:dyDescent="0.25">
      <c r="A137" s="35" t="s">
        <v>83</v>
      </c>
      <c r="B137" s="54" t="s">
        <v>48</v>
      </c>
      <c r="C137" s="54" t="s">
        <v>52</v>
      </c>
      <c r="D137" s="55">
        <v>0.3</v>
      </c>
      <c r="E137" s="54" t="s">
        <v>50</v>
      </c>
      <c r="F137" s="56">
        <v>2009</v>
      </c>
      <c r="G137" s="57"/>
      <c r="H137" s="58">
        <v>2039000000</v>
      </c>
      <c r="I137" s="59"/>
      <c r="J137" s="59"/>
      <c r="K137" s="59"/>
      <c r="L137" s="59">
        <v>0</v>
      </c>
      <c r="M137" s="56">
        <v>2009</v>
      </c>
      <c r="N137" s="60"/>
      <c r="O137" s="61">
        <f>H137*T137</f>
        <v>1773930000</v>
      </c>
      <c r="P137" s="59"/>
      <c r="Q137" s="59"/>
      <c r="R137" s="59"/>
      <c r="S137" s="59">
        <v>0</v>
      </c>
      <c r="T137" s="45">
        <v>0.87</v>
      </c>
    </row>
    <row r="138" spans="1:20" x14ac:dyDescent="0.25">
      <c r="A138" s="35" t="s">
        <v>83</v>
      </c>
      <c r="B138" s="54" t="s">
        <v>48</v>
      </c>
      <c r="C138" s="54" t="s">
        <v>52</v>
      </c>
      <c r="D138" s="55">
        <v>0.3</v>
      </c>
      <c r="E138" s="54" t="s">
        <v>50</v>
      </c>
      <c r="F138" s="56">
        <v>2008</v>
      </c>
      <c r="G138" s="57"/>
      <c r="H138" s="58">
        <v>2402000000</v>
      </c>
      <c r="I138" s="59"/>
      <c r="J138" s="59"/>
      <c r="K138" s="59"/>
      <c r="L138" s="59">
        <v>0</v>
      </c>
      <c r="M138" s="56">
        <v>2008</v>
      </c>
      <c r="N138" s="60"/>
      <c r="O138" s="61">
        <f t="shared" si="37"/>
        <v>2041700000</v>
      </c>
      <c r="P138" s="59"/>
      <c r="Q138" s="59"/>
      <c r="R138" s="59"/>
      <c r="S138" s="59">
        <v>0</v>
      </c>
      <c r="T138" s="45">
        <v>0.85</v>
      </c>
    </row>
    <row r="139" spans="1:20" x14ac:dyDescent="0.25">
      <c r="A139" s="24" t="s">
        <v>84</v>
      </c>
      <c r="B139" s="25" t="s">
        <v>57</v>
      </c>
      <c r="C139" s="25" t="s">
        <v>85</v>
      </c>
      <c r="D139" s="26">
        <v>0.4</v>
      </c>
      <c r="E139" s="25" t="s">
        <v>50</v>
      </c>
      <c r="F139" s="27">
        <v>2017</v>
      </c>
      <c r="G139" s="28"/>
      <c r="H139" s="29">
        <v>33000000</v>
      </c>
      <c r="I139" s="30">
        <v>4500000</v>
      </c>
      <c r="J139" s="30">
        <v>1500000</v>
      </c>
      <c r="K139" s="30">
        <v>0</v>
      </c>
      <c r="L139" s="30">
        <v>6000000</v>
      </c>
      <c r="M139" s="27">
        <v>2017</v>
      </c>
      <c r="N139" s="31"/>
      <c r="O139" s="32">
        <f>H139*T139</f>
        <v>25410000</v>
      </c>
      <c r="P139" s="33">
        <f t="shared" ref="P139:P146" si="41">I139*T139</f>
        <v>3465000</v>
      </c>
      <c r="Q139" s="33">
        <f>J139*T139</f>
        <v>1155000</v>
      </c>
      <c r="R139" s="33"/>
      <c r="S139" s="33">
        <f>L139*T139</f>
        <v>4620000</v>
      </c>
      <c r="T139" s="34">
        <v>0.77</v>
      </c>
    </row>
    <row r="140" spans="1:20" x14ac:dyDescent="0.25">
      <c r="A140" s="24" t="s">
        <v>84</v>
      </c>
      <c r="B140" s="25" t="s">
        <v>57</v>
      </c>
      <c r="C140" s="25" t="s">
        <v>85</v>
      </c>
      <c r="D140" s="26">
        <v>0.4</v>
      </c>
      <c r="E140" s="25" t="s">
        <v>50</v>
      </c>
      <c r="F140" s="27">
        <v>2016</v>
      </c>
      <c r="G140" s="28"/>
      <c r="H140" s="29">
        <v>0</v>
      </c>
      <c r="I140" s="30">
        <v>-3200000</v>
      </c>
      <c r="J140" s="30">
        <v>0</v>
      </c>
      <c r="K140" s="30">
        <v>0</v>
      </c>
      <c r="L140" s="30">
        <v>-3200000</v>
      </c>
      <c r="M140" s="27">
        <v>2016</v>
      </c>
      <c r="N140" s="31"/>
      <c r="O140" s="32">
        <f t="shared" ref="O140:O148" si="42">H140*T140</f>
        <v>0</v>
      </c>
      <c r="P140" s="33">
        <f t="shared" si="41"/>
        <v>-2368000</v>
      </c>
      <c r="Q140" s="33"/>
      <c r="R140" s="33"/>
      <c r="S140" s="33">
        <f t="shared" ref="S140:S146" si="43">L140*T140</f>
        <v>-2368000</v>
      </c>
      <c r="T140" s="34">
        <v>0.74</v>
      </c>
    </row>
    <row r="141" spans="1:20" x14ac:dyDescent="0.25">
      <c r="A141" s="24" t="s">
        <v>84</v>
      </c>
      <c r="B141" s="25" t="s">
        <v>57</v>
      </c>
      <c r="C141" s="25" t="s">
        <v>85</v>
      </c>
      <c r="D141" s="26">
        <v>0.4</v>
      </c>
      <c r="E141" s="25" t="s">
        <v>50</v>
      </c>
      <c r="F141" s="27">
        <v>2015</v>
      </c>
      <c r="G141" s="28"/>
      <c r="H141" s="29">
        <v>0</v>
      </c>
      <c r="I141" s="30">
        <v>-5800000</v>
      </c>
      <c r="J141" s="30"/>
      <c r="K141" s="30"/>
      <c r="L141" s="30">
        <v>-5800000</v>
      </c>
      <c r="M141" s="27">
        <v>2015</v>
      </c>
      <c r="N141" s="31"/>
      <c r="O141" s="32">
        <f t="shared" si="42"/>
        <v>0</v>
      </c>
      <c r="P141" s="33">
        <f t="shared" si="41"/>
        <v>-4350000</v>
      </c>
      <c r="Q141" s="33"/>
      <c r="R141" s="33"/>
      <c r="S141" s="33">
        <f t="shared" si="43"/>
        <v>-4350000</v>
      </c>
      <c r="T141" s="34">
        <v>0.75</v>
      </c>
    </row>
    <row r="142" spans="1:20" x14ac:dyDescent="0.25">
      <c r="A142" s="24" t="s">
        <v>84</v>
      </c>
      <c r="B142" s="25" t="s">
        <v>57</v>
      </c>
      <c r="C142" s="25" t="s">
        <v>85</v>
      </c>
      <c r="D142" s="26">
        <v>0.4</v>
      </c>
      <c r="E142" s="25" t="s">
        <v>50</v>
      </c>
      <c r="F142" s="27">
        <v>2014</v>
      </c>
      <c r="G142" s="28"/>
      <c r="H142" s="29">
        <v>49000000</v>
      </c>
      <c r="I142" s="30">
        <v>-13000000</v>
      </c>
      <c r="J142" s="30"/>
      <c r="K142" s="30"/>
      <c r="L142" s="30">
        <v>-13000000</v>
      </c>
      <c r="M142" s="27">
        <v>2014</v>
      </c>
      <c r="N142" s="31"/>
      <c r="O142" s="32">
        <f t="shared" si="42"/>
        <v>44100000</v>
      </c>
      <c r="P142" s="33">
        <f t="shared" si="41"/>
        <v>-11700000</v>
      </c>
      <c r="Q142" s="33"/>
      <c r="R142" s="33"/>
      <c r="S142" s="33">
        <f t="shared" si="43"/>
        <v>-11700000</v>
      </c>
      <c r="T142" s="34">
        <v>0.9</v>
      </c>
    </row>
    <row r="143" spans="1:20" x14ac:dyDescent="0.25">
      <c r="A143" s="24" t="s">
        <v>84</v>
      </c>
      <c r="B143" s="25" t="s">
        <v>57</v>
      </c>
      <c r="C143" s="25" t="s">
        <v>85</v>
      </c>
      <c r="D143" s="26">
        <v>0.4</v>
      </c>
      <c r="E143" s="25" t="s">
        <v>50</v>
      </c>
      <c r="F143" s="27">
        <v>2013</v>
      </c>
      <c r="G143" s="28"/>
      <c r="H143" s="29">
        <v>39000000</v>
      </c>
      <c r="I143" s="30">
        <v>-41000000</v>
      </c>
      <c r="J143" s="30"/>
      <c r="K143" s="30"/>
      <c r="L143" s="30">
        <v>-41000000</v>
      </c>
      <c r="M143" s="27">
        <v>2013</v>
      </c>
      <c r="N143" s="31"/>
      <c r="O143" s="32">
        <f t="shared" si="42"/>
        <v>37440000</v>
      </c>
      <c r="P143" s="33">
        <f t="shared" si="41"/>
        <v>-39360000</v>
      </c>
      <c r="Q143" s="33"/>
      <c r="R143" s="33"/>
      <c r="S143" s="33">
        <f t="shared" si="43"/>
        <v>-39360000</v>
      </c>
      <c r="T143" s="34">
        <v>0.96</v>
      </c>
    </row>
    <row r="144" spans="1:20" x14ac:dyDescent="0.25">
      <c r="A144" s="24" t="s">
        <v>84</v>
      </c>
      <c r="B144" s="25" t="s">
        <v>57</v>
      </c>
      <c r="C144" s="25" t="s">
        <v>85</v>
      </c>
      <c r="D144" s="26">
        <v>0.4</v>
      </c>
      <c r="E144" s="25" t="s">
        <v>50</v>
      </c>
      <c r="F144" s="27">
        <v>2012</v>
      </c>
      <c r="G144" s="28"/>
      <c r="H144" s="29">
        <v>17000000</v>
      </c>
      <c r="I144" s="30">
        <v>11000000</v>
      </c>
      <c r="J144" s="30"/>
      <c r="K144" s="30"/>
      <c r="L144" s="30">
        <v>11000000</v>
      </c>
      <c r="M144" s="27">
        <v>2012</v>
      </c>
      <c r="N144" s="31"/>
      <c r="O144" s="32">
        <f t="shared" si="42"/>
        <v>17680000</v>
      </c>
      <c r="P144" s="33">
        <f t="shared" si="41"/>
        <v>11440000</v>
      </c>
      <c r="Q144" s="33"/>
      <c r="R144" s="33"/>
      <c r="S144" s="33">
        <f t="shared" si="43"/>
        <v>11440000</v>
      </c>
      <c r="T144" s="34">
        <v>1.04</v>
      </c>
    </row>
    <row r="145" spans="1:20" x14ac:dyDescent="0.25">
      <c r="A145" s="24" t="s">
        <v>84</v>
      </c>
      <c r="B145" s="25" t="s">
        <v>57</v>
      </c>
      <c r="C145" s="25" t="s">
        <v>85</v>
      </c>
      <c r="D145" s="26">
        <v>0.4</v>
      </c>
      <c r="E145" s="25" t="s">
        <v>50</v>
      </c>
      <c r="F145" s="27">
        <v>2011</v>
      </c>
      <c r="G145" s="28"/>
      <c r="H145" s="29">
        <v>406000000</v>
      </c>
      <c r="I145" s="30">
        <v>93000000</v>
      </c>
      <c r="J145" s="30">
        <v>12000000</v>
      </c>
      <c r="K145" s="30"/>
      <c r="L145" s="30">
        <v>105000000</v>
      </c>
      <c r="M145" s="27">
        <v>2011</v>
      </c>
      <c r="N145" s="31"/>
      <c r="O145" s="32">
        <f t="shared" si="42"/>
        <v>422240000</v>
      </c>
      <c r="P145" s="33">
        <f t="shared" si="41"/>
        <v>96720000</v>
      </c>
      <c r="Q145" s="33">
        <f>J145*T145</f>
        <v>12480000</v>
      </c>
      <c r="R145" s="33"/>
      <c r="S145" s="33">
        <f t="shared" si="43"/>
        <v>109200000</v>
      </c>
      <c r="T145" s="34">
        <v>1.04</v>
      </c>
    </row>
    <row r="146" spans="1:20" x14ac:dyDescent="0.25">
      <c r="A146" s="24" t="s">
        <v>84</v>
      </c>
      <c r="B146" s="25" t="s">
        <v>57</v>
      </c>
      <c r="C146" s="25" t="s">
        <v>85</v>
      </c>
      <c r="D146" s="26">
        <v>0.4</v>
      </c>
      <c r="E146" s="25" t="s">
        <v>50</v>
      </c>
      <c r="F146" s="27">
        <v>2010</v>
      </c>
      <c r="G146" s="28"/>
      <c r="H146" s="29">
        <v>611000000</v>
      </c>
      <c r="I146" s="30">
        <v>147000000</v>
      </c>
      <c r="J146" s="30"/>
      <c r="K146" s="30">
        <v>20000000</v>
      </c>
      <c r="L146" s="30">
        <v>167000000</v>
      </c>
      <c r="M146" s="27">
        <v>2010</v>
      </c>
      <c r="N146" s="31"/>
      <c r="O146" s="32">
        <f t="shared" si="42"/>
        <v>562120000</v>
      </c>
      <c r="P146" s="33">
        <f t="shared" si="41"/>
        <v>135240000</v>
      </c>
      <c r="Q146" s="33"/>
      <c r="R146" s="33">
        <f>K146*T146</f>
        <v>18400000</v>
      </c>
      <c r="S146" s="33">
        <f t="shared" si="43"/>
        <v>153640000</v>
      </c>
      <c r="T146" s="34">
        <v>0.92</v>
      </c>
    </row>
    <row r="147" spans="1:20" x14ac:dyDescent="0.25">
      <c r="A147" s="24" t="s">
        <v>84</v>
      </c>
      <c r="B147" s="25" t="s">
        <v>57</v>
      </c>
      <c r="C147" s="25" t="s">
        <v>85</v>
      </c>
      <c r="D147" s="26">
        <v>0.4</v>
      </c>
      <c r="E147" s="25" t="s">
        <v>50</v>
      </c>
      <c r="F147" s="27">
        <v>2009</v>
      </c>
      <c r="G147" s="28"/>
      <c r="H147" s="29">
        <v>991000000</v>
      </c>
      <c r="I147" s="30"/>
      <c r="J147" s="30"/>
      <c r="K147" s="30"/>
      <c r="L147" s="30">
        <v>0</v>
      </c>
      <c r="M147" s="27">
        <v>2009</v>
      </c>
      <c r="N147" s="31"/>
      <c r="O147" s="32">
        <f t="shared" si="42"/>
        <v>862170000</v>
      </c>
      <c r="P147" s="33"/>
      <c r="Q147" s="33"/>
      <c r="R147" s="33"/>
      <c r="S147" s="33">
        <v>0</v>
      </c>
      <c r="T147" s="34">
        <v>0.87</v>
      </c>
    </row>
    <row r="148" spans="1:20" x14ac:dyDescent="0.25">
      <c r="A148" s="24" t="s">
        <v>84</v>
      </c>
      <c r="B148" s="25" t="s">
        <v>57</v>
      </c>
      <c r="C148" s="25" t="s">
        <v>85</v>
      </c>
      <c r="D148" s="26">
        <v>0.4</v>
      </c>
      <c r="E148" s="25" t="s">
        <v>50</v>
      </c>
      <c r="F148" s="27">
        <v>2008</v>
      </c>
      <c r="G148" s="28"/>
      <c r="H148" s="29">
        <v>53000000</v>
      </c>
      <c r="I148" s="30"/>
      <c r="J148" s="30"/>
      <c r="K148" s="30"/>
      <c r="L148" s="30">
        <v>0</v>
      </c>
      <c r="M148" s="27">
        <v>2008</v>
      </c>
      <c r="N148" s="31"/>
      <c r="O148" s="32">
        <f t="shared" si="42"/>
        <v>45050000</v>
      </c>
      <c r="P148" s="33"/>
      <c r="Q148" s="33"/>
      <c r="R148" s="33"/>
      <c r="S148" s="33">
        <v>0</v>
      </c>
      <c r="T148" s="34">
        <v>0.85</v>
      </c>
    </row>
    <row r="149" spans="1:20" x14ac:dyDescent="0.25">
      <c r="A149" s="35" t="s">
        <v>86</v>
      </c>
      <c r="B149" s="54" t="s">
        <v>87</v>
      </c>
      <c r="C149" s="54" t="s">
        <v>88</v>
      </c>
      <c r="D149" s="55">
        <v>0.33</v>
      </c>
      <c r="E149" s="54" t="s">
        <v>50</v>
      </c>
      <c r="F149" s="56">
        <v>2017</v>
      </c>
      <c r="G149" s="57"/>
      <c r="H149" s="58">
        <v>477500000</v>
      </c>
      <c r="I149" s="59">
        <v>7800000</v>
      </c>
      <c r="J149" s="59">
        <v>53900000</v>
      </c>
      <c r="K149" s="59">
        <v>13600000</v>
      </c>
      <c r="L149" s="59">
        <v>75300000</v>
      </c>
      <c r="M149" s="56">
        <v>2017</v>
      </c>
      <c r="N149" s="60"/>
      <c r="O149" s="61">
        <f>H149*T149</f>
        <v>367675000</v>
      </c>
      <c r="P149" s="59">
        <f t="shared" ref="P149:P153" si="44">I149*T149</f>
        <v>6006000</v>
      </c>
      <c r="Q149" s="59">
        <f t="shared" ref="Q149:Q151" si="45">J149*T149</f>
        <v>41503000</v>
      </c>
      <c r="R149" s="59">
        <f t="shared" ref="R149:R153" si="46">K149*T149</f>
        <v>10472000</v>
      </c>
      <c r="S149" s="59">
        <f t="shared" ref="S149:S153" si="47">L149*T149</f>
        <v>57981000</v>
      </c>
      <c r="T149" s="45">
        <v>0.77</v>
      </c>
    </row>
    <row r="150" spans="1:20" x14ac:dyDescent="0.25">
      <c r="A150" s="35" t="s">
        <v>86</v>
      </c>
      <c r="B150" s="54" t="s">
        <v>87</v>
      </c>
      <c r="C150" s="54" t="s">
        <v>88</v>
      </c>
      <c r="D150" s="55">
        <v>0.33</v>
      </c>
      <c r="E150" s="54" t="s">
        <v>50</v>
      </c>
      <c r="F150" s="56">
        <v>2016</v>
      </c>
      <c r="G150" s="57"/>
      <c r="H150" s="58">
        <v>611100000</v>
      </c>
      <c r="I150" s="59">
        <v>67300000</v>
      </c>
      <c r="J150" s="59">
        <v>39400000</v>
      </c>
      <c r="K150" s="59">
        <v>15500000</v>
      </c>
      <c r="L150" s="59">
        <v>122200000</v>
      </c>
      <c r="M150" s="56">
        <v>2016</v>
      </c>
      <c r="N150" s="60"/>
      <c r="O150" s="61">
        <f t="shared" ref="O150:O153" si="48">H150*T150</f>
        <v>452214000</v>
      </c>
      <c r="P150" s="59">
        <f t="shared" si="44"/>
        <v>49802000</v>
      </c>
      <c r="Q150" s="59">
        <f t="shared" si="45"/>
        <v>29156000</v>
      </c>
      <c r="R150" s="59">
        <f t="shared" si="46"/>
        <v>11470000</v>
      </c>
      <c r="S150" s="59">
        <f t="shared" si="47"/>
        <v>90428000</v>
      </c>
      <c r="T150" s="45">
        <v>0.74</v>
      </c>
    </row>
    <row r="151" spans="1:20" x14ac:dyDescent="0.25">
      <c r="A151" s="35" t="s">
        <v>86</v>
      </c>
      <c r="B151" s="54" t="s">
        <v>87</v>
      </c>
      <c r="C151" s="54" t="s">
        <v>88</v>
      </c>
      <c r="D151" s="55">
        <v>0.33</v>
      </c>
      <c r="E151" s="54" t="s">
        <v>50</v>
      </c>
      <c r="F151" s="56">
        <v>2015</v>
      </c>
      <c r="G151" s="57"/>
      <c r="H151" s="58">
        <v>831100000</v>
      </c>
      <c r="I151" s="59">
        <v>66000000</v>
      </c>
      <c r="J151" s="59">
        <v>111100000</v>
      </c>
      <c r="K151" s="59">
        <v>8300000</v>
      </c>
      <c r="L151" s="59">
        <v>185400000</v>
      </c>
      <c r="M151" s="56">
        <v>2015</v>
      </c>
      <c r="N151" s="60"/>
      <c r="O151" s="61">
        <f t="shared" si="48"/>
        <v>623325000</v>
      </c>
      <c r="P151" s="59">
        <f t="shared" si="44"/>
        <v>49500000</v>
      </c>
      <c r="Q151" s="59">
        <f t="shared" si="45"/>
        <v>83325000</v>
      </c>
      <c r="R151" s="59">
        <f t="shared" si="46"/>
        <v>6225000</v>
      </c>
      <c r="S151" s="59">
        <f t="shared" si="47"/>
        <v>139050000</v>
      </c>
      <c r="T151" s="45">
        <v>0.75</v>
      </c>
    </row>
    <row r="152" spans="1:20" x14ac:dyDescent="0.25">
      <c r="A152" s="35" t="s">
        <v>86</v>
      </c>
      <c r="B152" s="54" t="s">
        <v>87</v>
      </c>
      <c r="C152" s="54" t="s">
        <v>88</v>
      </c>
      <c r="D152" s="55">
        <v>0.33</v>
      </c>
      <c r="E152" s="54" t="s">
        <v>50</v>
      </c>
      <c r="F152" s="56">
        <v>2014</v>
      </c>
      <c r="G152" s="57"/>
      <c r="H152" s="58">
        <v>1765000000</v>
      </c>
      <c r="I152" s="59">
        <v>47000000</v>
      </c>
      <c r="J152" s="59"/>
      <c r="K152" s="59">
        <v>212000000</v>
      </c>
      <c r="L152" s="59">
        <v>259000000</v>
      </c>
      <c r="M152" s="56">
        <v>2014</v>
      </c>
      <c r="N152" s="60"/>
      <c r="O152" s="61">
        <f t="shared" si="48"/>
        <v>1588500000</v>
      </c>
      <c r="P152" s="59">
        <f t="shared" si="44"/>
        <v>42300000</v>
      </c>
      <c r="Q152" s="59"/>
      <c r="R152" s="59">
        <f t="shared" si="46"/>
        <v>190800000</v>
      </c>
      <c r="S152" s="59">
        <f t="shared" si="47"/>
        <v>233100000</v>
      </c>
      <c r="T152" s="45">
        <v>0.9</v>
      </c>
    </row>
    <row r="153" spans="1:20" x14ac:dyDescent="0.25">
      <c r="A153" s="35" t="s">
        <v>86</v>
      </c>
      <c r="B153" s="54" t="s">
        <v>87</v>
      </c>
      <c r="C153" s="54" t="s">
        <v>88</v>
      </c>
      <c r="D153" s="55">
        <v>0.33</v>
      </c>
      <c r="E153" s="54" t="s">
        <v>50</v>
      </c>
      <c r="F153" s="56">
        <v>2013</v>
      </c>
      <c r="G153" s="57"/>
      <c r="H153" s="58">
        <v>55000000</v>
      </c>
      <c r="I153" s="59">
        <v>32000000</v>
      </c>
      <c r="J153" s="59"/>
      <c r="K153" s="59">
        <v>123000000</v>
      </c>
      <c r="L153" s="59">
        <v>155000000</v>
      </c>
      <c r="M153" s="56">
        <v>2013</v>
      </c>
      <c r="N153" s="60"/>
      <c r="O153" s="61">
        <f t="shared" si="48"/>
        <v>52800000</v>
      </c>
      <c r="P153" s="59">
        <f t="shared" si="44"/>
        <v>30720000</v>
      </c>
      <c r="Q153" s="59"/>
      <c r="R153" s="59">
        <f t="shared" si="46"/>
        <v>118080000</v>
      </c>
      <c r="S153" s="59">
        <f t="shared" si="47"/>
        <v>148800000</v>
      </c>
      <c r="T153" s="45">
        <v>0.96</v>
      </c>
    </row>
    <row r="154" spans="1:20" ht="24.75" x14ac:dyDescent="0.25">
      <c r="A154" s="24" t="s">
        <v>89</v>
      </c>
      <c r="B154" s="25" t="s">
        <v>90</v>
      </c>
      <c r="C154" s="25" t="s">
        <v>91</v>
      </c>
      <c r="D154" s="26">
        <v>0.8</v>
      </c>
      <c r="E154" s="25" t="s">
        <v>92</v>
      </c>
      <c r="F154" s="27">
        <v>2017</v>
      </c>
      <c r="G154" s="28"/>
      <c r="H154" s="29"/>
      <c r="I154" s="30"/>
      <c r="J154" s="30">
        <v>1000000</v>
      </c>
      <c r="K154" s="30">
        <v>400000</v>
      </c>
      <c r="L154" s="30">
        <v>1400000</v>
      </c>
      <c r="M154" s="27">
        <v>2017</v>
      </c>
      <c r="N154" s="31"/>
      <c r="O154" s="32"/>
      <c r="P154" s="33"/>
      <c r="Q154" s="33">
        <f t="shared" ref="Q154:Q156" si="49">J154*T154</f>
        <v>770000</v>
      </c>
      <c r="R154" s="33">
        <f t="shared" ref="R154:R156" si="50">K154*T154</f>
        <v>308000</v>
      </c>
      <c r="S154" s="33">
        <f t="shared" ref="S154:S156" si="51">L154*T154</f>
        <v>1078000</v>
      </c>
      <c r="T154" s="34">
        <v>0.77</v>
      </c>
    </row>
    <row r="155" spans="1:20" ht="24.75" x14ac:dyDescent="0.25">
      <c r="A155" s="24" t="s">
        <v>89</v>
      </c>
      <c r="B155" s="25" t="s">
        <v>90</v>
      </c>
      <c r="C155" s="25" t="s">
        <v>91</v>
      </c>
      <c r="D155" s="26">
        <v>0.8</v>
      </c>
      <c r="E155" s="25" t="s">
        <v>92</v>
      </c>
      <c r="F155" s="27">
        <v>2016</v>
      </c>
      <c r="G155" s="28"/>
      <c r="H155" s="29"/>
      <c r="I155" s="30"/>
      <c r="J155" s="30">
        <v>1100000</v>
      </c>
      <c r="K155" s="30">
        <v>200000</v>
      </c>
      <c r="L155" s="30">
        <v>1300000</v>
      </c>
      <c r="M155" s="27">
        <v>2016</v>
      </c>
      <c r="N155" s="31"/>
      <c r="O155" s="32"/>
      <c r="P155" s="33"/>
      <c r="Q155" s="33">
        <f t="shared" si="49"/>
        <v>814000</v>
      </c>
      <c r="R155" s="33">
        <f t="shared" si="50"/>
        <v>148000</v>
      </c>
      <c r="S155" s="33">
        <f t="shared" si="51"/>
        <v>962000</v>
      </c>
      <c r="T155" s="34">
        <v>0.74</v>
      </c>
    </row>
    <row r="156" spans="1:20" ht="24.75" x14ac:dyDescent="0.25">
      <c r="A156" s="24" t="s">
        <v>89</v>
      </c>
      <c r="B156" s="25" t="s">
        <v>90</v>
      </c>
      <c r="C156" s="25" t="s">
        <v>91</v>
      </c>
      <c r="D156" s="26">
        <v>0.8</v>
      </c>
      <c r="E156" s="25" t="s">
        <v>92</v>
      </c>
      <c r="F156" s="27">
        <v>2015</v>
      </c>
      <c r="G156" s="28"/>
      <c r="H156" s="29"/>
      <c r="I156" s="30"/>
      <c r="J156" s="30">
        <v>600000</v>
      </c>
      <c r="K156" s="30">
        <v>100000</v>
      </c>
      <c r="L156" s="30">
        <v>700000</v>
      </c>
      <c r="M156" s="27">
        <v>2015</v>
      </c>
      <c r="N156" s="31"/>
      <c r="O156" s="32"/>
      <c r="P156" s="33"/>
      <c r="Q156" s="33">
        <f t="shared" si="49"/>
        <v>450000</v>
      </c>
      <c r="R156" s="33">
        <f t="shared" si="50"/>
        <v>75000</v>
      </c>
      <c r="S156" s="33">
        <f t="shared" si="51"/>
        <v>525000</v>
      </c>
      <c r="T156" s="34">
        <v>0.75</v>
      </c>
    </row>
    <row r="157" spans="1:20" ht="24.75" x14ac:dyDescent="0.25">
      <c r="A157" s="24" t="s">
        <v>89</v>
      </c>
      <c r="B157" s="25" t="s">
        <v>90</v>
      </c>
      <c r="C157" s="25" t="s">
        <v>91</v>
      </c>
      <c r="D157" s="26">
        <v>0.8</v>
      </c>
      <c r="E157" s="25" t="s">
        <v>92</v>
      </c>
      <c r="F157" s="27">
        <v>2014</v>
      </c>
      <c r="G157" s="28"/>
      <c r="H157" s="29"/>
      <c r="I157" s="30"/>
      <c r="J157" s="30"/>
      <c r="K157" s="30"/>
      <c r="L157" s="30">
        <v>0</v>
      </c>
      <c r="M157" s="27">
        <v>2014</v>
      </c>
      <c r="N157" s="31"/>
      <c r="O157" s="32"/>
      <c r="P157" s="33"/>
      <c r="Q157" s="33"/>
      <c r="R157" s="33"/>
      <c r="S157" s="33">
        <v>0</v>
      </c>
      <c r="T157" s="34">
        <v>0.9</v>
      </c>
    </row>
    <row r="158" spans="1:20" ht="24.75" x14ac:dyDescent="0.25">
      <c r="A158" s="24" t="s">
        <v>89</v>
      </c>
      <c r="B158" s="25" t="s">
        <v>90</v>
      </c>
      <c r="C158" s="25" t="s">
        <v>91</v>
      </c>
      <c r="D158" s="26">
        <v>0.8</v>
      </c>
      <c r="E158" s="25" t="s">
        <v>92</v>
      </c>
      <c r="F158" s="27">
        <v>2013</v>
      </c>
      <c r="G158" s="28"/>
      <c r="H158" s="29"/>
      <c r="I158" s="30"/>
      <c r="J158" s="30"/>
      <c r="K158" s="30"/>
      <c r="L158" s="30">
        <v>0</v>
      </c>
      <c r="M158" s="27">
        <v>2013</v>
      </c>
      <c r="N158" s="31"/>
      <c r="O158" s="32"/>
      <c r="P158" s="33"/>
      <c r="Q158" s="33"/>
      <c r="R158" s="33"/>
      <c r="S158" s="33">
        <v>0</v>
      </c>
      <c r="T158" s="34">
        <v>0.96</v>
      </c>
    </row>
    <row r="159" spans="1:20" ht="24.75" x14ac:dyDescent="0.25">
      <c r="A159" s="24" t="s">
        <v>89</v>
      </c>
      <c r="B159" s="25" t="s">
        <v>90</v>
      </c>
      <c r="C159" s="25" t="s">
        <v>91</v>
      </c>
      <c r="D159" s="26">
        <v>0.8</v>
      </c>
      <c r="E159" s="25" t="s">
        <v>92</v>
      </c>
      <c r="F159" s="27">
        <v>2012</v>
      </c>
      <c r="G159" s="28"/>
      <c r="H159" s="29"/>
      <c r="I159" s="30"/>
      <c r="J159" s="30"/>
      <c r="K159" s="30"/>
      <c r="L159" s="30">
        <v>0</v>
      </c>
      <c r="M159" s="27">
        <v>2012</v>
      </c>
      <c r="N159" s="31"/>
      <c r="O159" s="32"/>
      <c r="P159" s="33"/>
      <c r="Q159" s="33"/>
      <c r="R159" s="33"/>
      <c r="S159" s="33">
        <v>0</v>
      </c>
      <c r="T159" s="34">
        <v>1.04</v>
      </c>
    </row>
    <row r="160" spans="1:20" ht="24.75" x14ac:dyDescent="0.25">
      <c r="A160" s="24" t="s">
        <v>89</v>
      </c>
      <c r="B160" s="25" t="s">
        <v>90</v>
      </c>
      <c r="C160" s="25" t="s">
        <v>91</v>
      </c>
      <c r="D160" s="26">
        <v>0.8</v>
      </c>
      <c r="E160" s="25" t="s">
        <v>92</v>
      </c>
      <c r="F160" s="27">
        <v>2011</v>
      </c>
      <c r="G160" s="28"/>
      <c r="H160" s="29"/>
      <c r="I160" s="30"/>
      <c r="J160" s="30"/>
      <c r="K160" s="30"/>
      <c r="L160" s="30">
        <v>0</v>
      </c>
      <c r="M160" s="27">
        <v>2011</v>
      </c>
      <c r="N160" s="31"/>
      <c r="O160" s="32"/>
      <c r="P160" s="33"/>
      <c r="Q160" s="33"/>
      <c r="R160" s="33"/>
      <c r="S160" s="33">
        <v>0</v>
      </c>
      <c r="T160" s="34">
        <v>1.04</v>
      </c>
    </row>
    <row r="161" spans="1:20" ht="24.75" x14ac:dyDescent="0.25">
      <c r="A161" s="24" t="s">
        <v>89</v>
      </c>
      <c r="B161" s="25" t="s">
        <v>90</v>
      </c>
      <c r="C161" s="25" t="s">
        <v>91</v>
      </c>
      <c r="D161" s="26">
        <v>0.8</v>
      </c>
      <c r="E161" s="25" t="s">
        <v>92</v>
      </c>
      <c r="F161" s="27">
        <v>2010</v>
      </c>
      <c r="G161" s="28"/>
      <c r="H161" s="29"/>
      <c r="I161" s="30"/>
      <c r="J161" s="30"/>
      <c r="K161" s="30"/>
      <c r="L161" s="30">
        <v>0</v>
      </c>
      <c r="M161" s="27">
        <v>2010</v>
      </c>
      <c r="N161" s="31"/>
      <c r="O161" s="32"/>
      <c r="P161" s="33"/>
      <c r="Q161" s="33"/>
      <c r="R161" s="33"/>
      <c r="S161" s="33">
        <v>0</v>
      </c>
      <c r="T161" s="34">
        <v>0.92</v>
      </c>
    </row>
    <row r="162" spans="1:20" ht="24.75" x14ac:dyDescent="0.25">
      <c r="A162" s="24" t="s">
        <v>89</v>
      </c>
      <c r="B162" s="25" t="s">
        <v>90</v>
      </c>
      <c r="C162" s="25" t="s">
        <v>91</v>
      </c>
      <c r="D162" s="26">
        <v>0.8</v>
      </c>
      <c r="E162" s="25" t="s">
        <v>92</v>
      </c>
      <c r="F162" s="27">
        <v>2009</v>
      </c>
      <c r="G162" s="28"/>
      <c r="H162" s="29"/>
      <c r="I162" s="30"/>
      <c r="J162" s="30"/>
      <c r="K162" s="30"/>
      <c r="L162" s="30">
        <v>0</v>
      </c>
      <c r="M162" s="27">
        <v>2009</v>
      </c>
      <c r="N162" s="31"/>
      <c r="O162" s="32"/>
      <c r="P162" s="33"/>
      <c r="Q162" s="33"/>
      <c r="R162" s="33"/>
      <c r="S162" s="33">
        <v>0</v>
      </c>
      <c r="T162" s="34">
        <v>0.87</v>
      </c>
    </row>
    <row r="163" spans="1:20" ht="24.75" x14ac:dyDescent="0.25">
      <c r="A163" s="35" t="s">
        <v>93</v>
      </c>
      <c r="B163" s="54" t="s">
        <v>94</v>
      </c>
      <c r="C163" s="54" t="s">
        <v>95</v>
      </c>
      <c r="D163" s="55">
        <v>0.74</v>
      </c>
      <c r="E163" s="54" t="s">
        <v>92</v>
      </c>
      <c r="F163" s="56">
        <v>2017</v>
      </c>
      <c r="G163" s="57"/>
      <c r="H163" s="58"/>
      <c r="I163" s="59">
        <v>78700000</v>
      </c>
      <c r="J163" s="59">
        <v>11100000</v>
      </c>
      <c r="K163" s="59"/>
      <c r="L163" s="59">
        <v>89800000</v>
      </c>
      <c r="M163" s="56">
        <v>2017</v>
      </c>
      <c r="N163" s="60"/>
      <c r="O163" s="61"/>
      <c r="P163" s="59">
        <f t="shared" ref="P163:P165" si="52">I163*T163</f>
        <v>60599000</v>
      </c>
      <c r="Q163" s="59">
        <f t="shared" ref="Q163:Q165" si="53">J163*T163</f>
        <v>8547000</v>
      </c>
      <c r="R163" s="59"/>
      <c r="S163" s="59">
        <f t="shared" ref="S163:S165" si="54">L163*T163</f>
        <v>69146000</v>
      </c>
      <c r="T163" s="45">
        <v>0.77</v>
      </c>
    </row>
    <row r="164" spans="1:20" ht="24.75" x14ac:dyDescent="0.25">
      <c r="A164" s="35" t="s">
        <v>93</v>
      </c>
      <c r="B164" s="54" t="s">
        <v>94</v>
      </c>
      <c r="C164" s="54" t="s">
        <v>95</v>
      </c>
      <c r="D164" s="55">
        <v>0.74</v>
      </c>
      <c r="E164" s="54" t="s">
        <v>92</v>
      </c>
      <c r="F164" s="56">
        <v>2016</v>
      </c>
      <c r="G164" s="57"/>
      <c r="H164" s="58"/>
      <c r="I164" s="59">
        <v>81100000</v>
      </c>
      <c r="J164" s="59">
        <v>17900000</v>
      </c>
      <c r="K164" s="59"/>
      <c r="L164" s="59">
        <v>99000000</v>
      </c>
      <c r="M164" s="56">
        <v>2016</v>
      </c>
      <c r="N164" s="60"/>
      <c r="O164" s="61"/>
      <c r="P164" s="59">
        <f t="shared" si="52"/>
        <v>60014000</v>
      </c>
      <c r="Q164" s="59">
        <f t="shared" si="53"/>
        <v>13246000</v>
      </c>
      <c r="R164" s="59"/>
      <c r="S164" s="59">
        <f t="shared" si="54"/>
        <v>73260000</v>
      </c>
      <c r="T164" s="45">
        <v>0.74</v>
      </c>
    </row>
    <row r="165" spans="1:20" ht="24.75" x14ac:dyDescent="0.25">
      <c r="A165" s="35" t="s">
        <v>93</v>
      </c>
      <c r="B165" s="54" t="s">
        <v>94</v>
      </c>
      <c r="C165" s="54" t="s">
        <v>95</v>
      </c>
      <c r="D165" s="55">
        <v>0.74</v>
      </c>
      <c r="E165" s="54" t="s">
        <v>92</v>
      </c>
      <c r="F165" s="56">
        <v>2015</v>
      </c>
      <c r="G165" s="57"/>
      <c r="H165" s="58"/>
      <c r="I165" s="59">
        <v>75100000</v>
      </c>
      <c r="J165" s="59">
        <v>15500000</v>
      </c>
      <c r="K165" s="59"/>
      <c r="L165" s="59">
        <v>90600000</v>
      </c>
      <c r="M165" s="56">
        <v>2015</v>
      </c>
      <c r="N165" s="60"/>
      <c r="O165" s="61"/>
      <c r="P165" s="59">
        <f t="shared" si="52"/>
        <v>56325000</v>
      </c>
      <c r="Q165" s="59">
        <f t="shared" si="53"/>
        <v>11625000</v>
      </c>
      <c r="R165" s="59"/>
      <c r="S165" s="59">
        <f t="shared" si="54"/>
        <v>67950000</v>
      </c>
      <c r="T165" s="45">
        <v>0.75</v>
      </c>
    </row>
    <row r="166" spans="1:20" ht="24.75" x14ac:dyDescent="0.25">
      <c r="A166" s="35" t="s">
        <v>93</v>
      </c>
      <c r="B166" s="54" t="s">
        <v>94</v>
      </c>
      <c r="C166" s="54" t="s">
        <v>95</v>
      </c>
      <c r="D166" s="55">
        <v>0.74</v>
      </c>
      <c r="E166" s="54" t="s">
        <v>92</v>
      </c>
      <c r="F166" s="56">
        <v>2014</v>
      </c>
      <c r="G166" s="57"/>
      <c r="H166" s="58"/>
      <c r="I166" s="59"/>
      <c r="J166" s="59"/>
      <c r="K166" s="59"/>
      <c r="L166" s="59">
        <v>0</v>
      </c>
      <c r="M166" s="56">
        <v>2014</v>
      </c>
      <c r="N166" s="60"/>
      <c r="O166" s="61"/>
      <c r="P166" s="62"/>
      <c r="Q166" s="62"/>
      <c r="R166" s="62"/>
      <c r="S166" s="62">
        <v>0</v>
      </c>
      <c r="T166" s="45">
        <v>0.9</v>
      </c>
    </row>
    <row r="167" spans="1:20" ht="24.75" x14ac:dyDescent="0.25">
      <c r="A167" s="35" t="s">
        <v>93</v>
      </c>
      <c r="B167" s="54" t="s">
        <v>94</v>
      </c>
      <c r="C167" s="54" t="s">
        <v>95</v>
      </c>
      <c r="D167" s="55">
        <v>0.74</v>
      </c>
      <c r="E167" s="54" t="s">
        <v>92</v>
      </c>
      <c r="F167" s="56">
        <v>2013</v>
      </c>
      <c r="G167" s="57"/>
      <c r="H167" s="58"/>
      <c r="I167" s="59"/>
      <c r="J167" s="59"/>
      <c r="K167" s="59"/>
      <c r="L167" s="59">
        <v>0</v>
      </c>
      <c r="M167" s="56">
        <v>2013</v>
      </c>
      <c r="N167" s="60"/>
      <c r="O167" s="61"/>
      <c r="P167" s="62"/>
      <c r="Q167" s="62"/>
      <c r="R167" s="62"/>
      <c r="S167" s="62">
        <v>0</v>
      </c>
      <c r="T167" s="45">
        <v>0.96</v>
      </c>
    </row>
    <row r="168" spans="1:20" ht="24.75" x14ac:dyDescent="0.25">
      <c r="A168" s="35" t="s">
        <v>93</v>
      </c>
      <c r="B168" s="54" t="s">
        <v>94</v>
      </c>
      <c r="C168" s="54" t="s">
        <v>95</v>
      </c>
      <c r="D168" s="55">
        <v>0.74</v>
      </c>
      <c r="E168" s="54" t="s">
        <v>92</v>
      </c>
      <c r="F168" s="56">
        <v>2012</v>
      </c>
      <c r="G168" s="57"/>
      <c r="H168" s="58"/>
      <c r="I168" s="59"/>
      <c r="J168" s="59"/>
      <c r="K168" s="59"/>
      <c r="L168" s="59">
        <v>0</v>
      </c>
      <c r="M168" s="56">
        <v>2012</v>
      </c>
      <c r="N168" s="60"/>
      <c r="O168" s="61"/>
      <c r="P168" s="62"/>
      <c r="Q168" s="62"/>
      <c r="R168" s="62"/>
      <c r="S168" s="62">
        <v>0</v>
      </c>
      <c r="T168" s="45">
        <v>1.04</v>
      </c>
    </row>
    <row r="169" spans="1:20" ht="24.75" x14ac:dyDescent="0.25">
      <c r="A169" s="35" t="s">
        <v>93</v>
      </c>
      <c r="B169" s="54" t="s">
        <v>94</v>
      </c>
      <c r="C169" s="54" t="s">
        <v>95</v>
      </c>
      <c r="D169" s="55">
        <v>0.74</v>
      </c>
      <c r="E169" s="54" t="s">
        <v>92</v>
      </c>
      <c r="F169" s="56">
        <v>2011</v>
      </c>
      <c r="G169" s="57"/>
      <c r="H169" s="58"/>
      <c r="I169" s="59"/>
      <c r="J169" s="59"/>
      <c r="K169" s="59"/>
      <c r="L169" s="59">
        <v>0</v>
      </c>
      <c r="M169" s="56">
        <v>2011</v>
      </c>
      <c r="N169" s="60"/>
      <c r="O169" s="61"/>
      <c r="P169" s="62"/>
      <c r="Q169" s="62"/>
      <c r="R169" s="62"/>
      <c r="S169" s="62">
        <v>0</v>
      </c>
      <c r="T169" s="45">
        <v>1.04</v>
      </c>
    </row>
    <row r="170" spans="1:20" ht="24.75" x14ac:dyDescent="0.25">
      <c r="A170" s="35" t="s">
        <v>93</v>
      </c>
      <c r="B170" s="54" t="s">
        <v>94</v>
      </c>
      <c r="C170" s="54" t="s">
        <v>95</v>
      </c>
      <c r="D170" s="55">
        <v>0.74</v>
      </c>
      <c r="E170" s="54" t="s">
        <v>92</v>
      </c>
      <c r="F170" s="56">
        <v>2010</v>
      </c>
      <c r="G170" s="57"/>
      <c r="H170" s="58"/>
      <c r="I170" s="59"/>
      <c r="J170" s="59"/>
      <c r="K170" s="59"/>
      <c r="L170" s="59">
        <v>0</v>
      </c>
      <c r="M170" s="56">
        <v>2010</v>
      </c>
      <c r="N170" s="60"/>
      <c r="O170" s="61"/>
      <c r="P170" s="62"/>
      <c r="Q170" s="62"/>
      <c r="R170" s="62"/>
      <c r="S170" s="62">
        <v>0</v>
      </c>
      <c r="T170" s="45">
        <v>0.92</v>
      </c>
    </row>
    <row r="171" spans="1:20" ht="24.75" x14ac:dyDescent="0.25">
      <c r="A171" s="35" t="s">
        <v>93</v>
      </c>
      <c r="B171" s="54" t="s">
        <v>94</v>
      </c>
      <c r="C171" s="54" t="s">
        <v>95</v>
      </c>
      <c r="D171" s="55">
        <v>0.74</v>
      </c>
      <c r="E171" s="54" t="s">
        <v>92</v>
      </c>
      <c r="F171" s="56">
        <v>2009</v>
      </c>
      <c r="G171" s="57"/>
      <c r="H171" s="58"/>
      <c r="I171" s="59"/>
      <c r="J171" s="59"/>
      <c r="K171" s="59"/>
      <c r="L171" s="59">
        <v>0</v>
      </c>
      <c r="M171" s="56">
        <v>2009</v>
      </c>
      <c r="N171" s="60"/>
      <c r="O171" s="61"/>
      <c r="P171" s="62"/>
      <c r="Q171" s="62"/>
      <c r="R171" s="62"/>
      <c r="S171" s="62">
        <v>0</v>
      </c>
      <c r="T171" s="45">
        <v>0.87</v>
      </c>
    </row>
    <row r="172" spans="1:20" ht="24.75" x14ac:dyDescent="0.25">
      <c r="A172" s="35" t="s">
        <v>93</v>
      </c>
      <c r="B172" s="54" t="s">
        <v>94</v>
      </c>
      <c r="C172" s="54" t="s">
        <v>95</v>
      </c>
      <c r="D172" s="55">
        <v>0.74</v>
      </c>
      <c r="E172" s="54" t="s">
        <v>92</v>
      </c>
      <c r="F172" s="56">
        <v>2008</v>
      </c>
      <c r="G172" s="57"/>
      <c r="H172" s="58"/>
      <c r="I172" s="59"/>
      <c r="J172" s="59"/>
      <c r="K172" s="59"/>
      <c r="L172" s="59">
        <v>0</v>
      </c>
      <c r="M172" s="56">
        <v>2008</v>
      </c>
      <c r="N172" s="60"/>
      <c r="O172" s="61"/>
      <c r="P172" s="62"/>
      <c r="Q172" s="62"/>
      <c r="R172" s="62"/>
      <c r="S172" s="62">
        <v>0</v>
      </c>
      <c r="T172" s="45">
        <v>0.85</v>
      </c>
    </row>
    <row r="173" spans="1:20" x14ac:dyDescent="0.25">
      <c r="A173" s="24" t="s">
        <v>96</v>
      </c>
      <c r="B173" s="25" t="s">
        <v>97</v>
      </c>
      <c r="C173" s="25" t="s">
        <v>98</v>
      </c>
      <c r="D173" s="26">
        <v>0.68600000000000005</v>
      </c>
      <c r="E173" s="25" t="s">
        <v>99</v>
      </c>
      <c r="F173" s="27">
        <v>2017</v>
      </c>
      <c r="G173" s="28"/>
      <c r="H173" s="29"/>
      <c r="I173" s="30"/>
      <c r="J173" s="30">
        <v>6500000</v>
      </c>
      <c r="K173" s="30">
        <v>500000</v>
      </c>
      <c r="L173" s="30">
        <v>7000000</v>
      </c>
      <c r="M173" s="27">
        <v>2017</v>
      </c>
      <c r="N173" s="31"/>
      <c r="O173" s="32"/>
      <c r="P173" s="33">
        <f t="shared" ref="P173:P180" si="55">I173*T173</f>
        <v>0</v>
      </c>
      <c r="Q173" s="33">
        <f t="shared" ref="Q173:Q175" si="56">J173*T173</f>
        <v>5005000</v>
      </c>
      <c r="R173" s="33">
        <f>K173*T173</f>
        <v>385000</v>
      </c>
      <c r="S173" s="33">
        <f>L173*T173</f>
        <v>5390000</v>
      </c>
      <c r="T173" s="34">
        <v>0.77</v>
      </c>
    </row>
    <row r="174" spans="1:20" x14ac:dyDescent="0.25">
      <c r="A174" s="24" t="s">
        <v>96</v>
      </c>
      <c r="B174" s="25" t="s">
        <v>97</v>
      </c>
      <c r="C174" s="25" t="s">
        <v>98</v>
      </c>
      <c r="D174" s="26">
        <v>0.68600000000000005</v>
      </c>
      <c r="E174" s="25" t="s">
        <v>99</v>
      </c>
      <c r="F174" s="27">
        <v>2016</v>
      </c>
      <c r="G174" s="28"/>
      <c r="H174" s="29"/>
      <c r="I174" s="30">
        <v>3300000</v>
      </c>
      <c r="J174" s="30">
        <v>4600000</v>
      </c>
      <c r="K174" s="30">
        <v>500000</v>
      </c>
      <c r="L174" s="30">
        <v>8400000</v>
      </c>
      <c r="M174" s="27">
        <v>2016</v>
      </c>
      <c r="N174" s="31"/>
      <c r="O174" s="32"/>
      <c r="P174" s="33">
        <f t="shared" si="55"/>
        <v>2442000</v>
      </c>
      <c r="Q174" s="33">
        <f t="shared" si="56"/>
        <v>3404000</v>
      </c>
      <c r="R174" s="33">
        <f t="shared" ref="R174:R180" si="57">K174*T174</f>
        <v>370000</v>
      </c>
      <c r="S174" s="33">
        <f t="shared" ref="S174:S180" si="58">L174*T174</f>
        <v>6216000</v>
      </c>
      <c r="T174" s="34">
        <v>0.74</v>
      </c>
    </row>
    <row r="175" spans="1:20" x14ac:dyDescent="0.25">
      <c r="A175" s="24" t="s">
        <v>96</v>
      </c>
      <c r="B175" s="25" t="s">
        <v>97</v>
      </c>
      <c r="C175" s="25" t="s">
        <v>98</v>
      </c>
      <c r="D175" s="26">
        <v>0.68600000000000005</v>
      </c>
      <c r="E175" s="25" t="s">
        <v>99</v>
      </c>
      <c r="F175" s="27">
        <v>2015</v>
      </c>
      <c r="G175" s="28"/>
      <c r="H175" s="29"/>
      <c r="I175" s="30">
        <v>0</v>
      </c>
      <c r="J175" s="30">
        <v>5000000</v>
      </c>
      <c r="K175" s="30">
        <v>0</v>
      </c>
      <c r="L175" s="30">
        <v>5000000</v>
      </c>
      <c r="M175" s="27">
        <v>2015</v>
      </c>
      <c r="N175" s="31"/>
      <c r="O175" s="32"/>
      <c r="P175" s="33">
        <f t="shared" si="55"/>
        <v>0</v>
      </c>
      <c r="Q175" s="33">
        <f t="shared" si="56"/>
        <v>3750000</v>
      </c>
      <c r="R175" s="33">
        <f t="shared" si="57"/>
        <v>0</v>
      </c>
      <c r="S175" s="33">
        <f t="shared" si="58"/>
        <v>3750000</v>
      </c>
      <c r="T175" s="34">
        <v>0.75</v>
      </c>
    </row>
    <row r="176" spans="1:20" x14ac:dyDescent="0.25">
      <c r="A176" s="24" t="s">
        <v>96</v>
      </c>
      <c r="B176" s="25" t="s">
        <v>97</v>
      </c>
      <c r="C176" s="25" t="s">
        <v>98</v>
      </c>
      <c r="D176" s="26">
        <v>0.68600000000000005</v>
      </c>
      <c r="E176" s="25" t="s">
        <v>99</v>
      </c>
      <c r="F176" s="27">
        <v>2014</v>
      </c>
      <c r="G176" s="28"/>
      <c r="H176" s="29">
        <v>221000000</v>
      </c>
      <c r="I176" s="30">
        <v>-10000000</v>
      </c>
      <c r="J176" s="30"/>
      <c r="K176" s="30">
        <v>5000000</v>
      </c>
      <c r="L176" s="30">
        <v>-5000000</v>
      </c>
      <c r="M176" s="27">
        <v>2014</v>
      </c>
      <c r="N176" s="31"/>
      <c r="O176" s="32">
        <f>H176*T176</f>
        <v>198900000</v>
      </c>
      <c r="P176" s="33">
        <f t="shared" si="55"/>
        <v>-9000000</v>
      </c>
      <c r="Q176" s="33"/>
      <c r="R176" s="33">
        <f t="shared" si="57"/>
        <v>4500000</v>
      </c>
      <c r="S176" s="33">
        <f t="shared" si="58"/>
        <v>-4500000</v>
      </c>
      <c r="T176" s="34">
        <v>0.9</v>
      </c>
    </row>
    <row r="177" spans="1:20" x14ac:dyDescent="0.25">
      <c r="A177" s="24" t="s">
        <v>96</v>
      </c>
      <c r="B177" s="25" t="s">
        <v>97</v>
      </c>
      <c r="C177" s="25" t="s">
        <v>98</v>
      </c>
      <c r="D177" s="26">
        <v>0.68600000000000005</v>
      </c>
      <c r="E177" s="25" t="s">
        <v>99</v>
      </c>
      <c r="F177" s="27">
        <v>2013</v>
      </c>
      <c r="G177" s="28"/>
      <c r="H177" s="29">
        <v>309000000</v>
      </c>
      <c r="I177" s="30">
        <v>8000000</v>
      </c>
      <c r="J177" s="30">
        <v>0</v>
      </c>
      <c r="K177" s="30">
        <v>9000000</v>
      </c>
      <c r="L177" s="30">
        <v>17000000</v>
      </c>
      <c r="M177" s="27">
        <v>2013</v>
      </c>
      <c r="N177" s="31"/>
      <c r="O177" s="32">
        <f t="shared" ref="O177:O182" si="59">H177*T177</f>
        <v>296640000</v>
      </c>
      <c r="P177" s="33">
        <f t="shared" si="55"/>
        <v>7680000</v>
      </c>
      <c r="Q177" s="33"/>
      <c r="R177" s="33">
        <f t="shared" si="57"/>
        <v>8640000</v>
      </c>
      <c r="S177" s="33">
        <f t="shared" si="58"/>
        <v>16320000</v>
      </c>
      <c r="T177" s="34">
        <v>0.96</v>
      </c>
    </row>
    <row r="178" spans="1:20" x14ac:dyDescent="0.25">
      <c r="A178" s="24" t="s">
        <v>96</v>
      </c>
      <c r="B178" s="25" t="s">
        <v>97</v>
      </c>
      <c r="C178" s="25" t="s">
        <v>98</v>
      </c>
      <c r="D178" s="26">
        <v>0.68600000000000005</v>
      </c>
      <c r="E178" s="25" t="s">
        <v>99</v>
      </c>
      <c r="F178" s="27">
        <v>2012</v>
      </c>
      <c r="G178" s="28"/>
      <c r="H178" s="29">
        <v>35200000</v>
      </c>
      <c r="I178" s="30">
        <v>-27000000</v>
      </c>
      <c r="J178" s="30"/>
      <c r="K178" s="30">
        <v>34000000</v>
      </c>
      <c r="L178" s="30">
        <v>7000000</v>
      </c>
      <c r="M178" s="27">
        <v>2012</v>
      </c>
      <c r="N178" s="31"/>
      <c r="O178" s="32">
        <f t="shared" si="59"/>
        <v>36608000</v>
      </c>
      <c r="P178" s="33">
        <f t="shared" si="55"/>
        <v>-28080000</v>
      </c>
      <c r="Q178" s="33"/>
      <c r="R178" s="33">
        <f t="shared" si="57"/>
        <v>35360000</v>
      </c>
      <c r="S178" s="33">
        <f t="shared" si="58"/>
        <v>7280000</v>
      </c>
      <c r="T178" s="34">
        <v>1.04</v>
      </c>
    </row>
    <row r="179" spans="1:20" x14ac:dyDescent="0.25">
      <c r="A179" s="24" t="s">
        <v>96</v>
      </c>
      <c r="B179" s="25" t="s">
        <v>97</v>
      </c>
      <c r="C179" s="25" t="s">
        <v>98</v>
      </c>
      <c r="D179" s="26">
        <v>0.68600000000000005</v>
      </c>
      <c r="E179" s="25" t="s">
        <v>99</v>
      </c>
      <c r="F179" s="27">
        <v>2011</v>
      </c>
      <c r="G179" s="28"/>
      <c r="H179" s="29">
        <v>450000000</v>
      </c>
      <c r="I179" s="30">
        <v>-43000000</v>
      </c>
      <c r="J179" s="30"/>
      <c r="K179" s="30">
        <v>27000000</v>
      </c>
      <c r="L179" s="30">
        <v>-16000000</v>
      </c>
      <c r="M179" s="27">
        <v>2011</v>
      </c>
      <c r="N179" s="31"/>
      <c r="O179" s="32">
        <f t="shared" si="59"/>
        <v>468000000</v>
      </c>
      <c r="P179" s="33">
        <f t="shared" si="55"/>
        <v>-44720000</v>
      </c>
      <c r="Q179" s="33"/>
      <c r="R179" s="33">
        <f t="shared" si="57"/>
        <v>28080000</v>
      </c>
      <c r="S179" s="33">
        <f t="shared" si="58"/>
        <v>-16640000</v>
      </c>
      <c r="T179" s="34">
        <v>1.04</v>
      </c>
    </row>
    <row r="180" spans="1:20" x14ac:dyDescent="0.25">
      <c r="A180" s="24" t="s">
        <v>96</v>
      </c>
      <c r="B180" s="25" t="s">
        <v>97</v>
      </c>
      <c r="C180" s="25" t="s">
        <v>98</v>
      </c>
      <c r="D180" s="26">
        <v>0.68600000000000005</v>
      </c>
      <c r="E180" s="25" t="s">
        <v>99</v>
      </c>
      <c r="F180" s="27">
        <v>2010</v>
      </c>
      <c r="G180" s="28"/>
      <c r="H180" s="29">
        <v>493000000</v>
      </c>
      <c r="I180" s="30">
        <v>-4000000</v>
      </c>
      <c r="J180" s="30"/>
      <c r="K180" s="30">
        <v>49000000</v>
      </c>
      <c r="L180" s="30">
        <v>45000000</v>
      </c>
      <c r="M180" s="27">
        <v>2010</v>
      </c>
      <c r="N180" s="31"/>
      <c r="O180" s="32">
        <f t="shared" si="59"/>
        <v>453560000</v>
      </c>
      <c r="P180" s="33">
        <f t="shared" si="55"/>
        <v>-3680000</v>
      </c>
      <c r="Q180" s="33"/>
      <c r="R180" s="33">
        <f t="shared" si="57"/>
        <v>45080000</v>
      </c>
      <c r="S180" s="33">
        <f t="shared" si="58"/>
        <v>41400000</v>
      </c>
      <c r="T180" s="34">
        <v>0.92</v>
      </c>
    </row>
    <row r="181" spans="1:20" x14ac:dyDescent="0.25">
      <c r="A181" s="24" t="s">
        <v>96</v>
      </c>
      <c r="B181" s="25" t="s">
        <v>97</v>
      </c>
      <c r="C181" s="25" t="s">
        <v>98</v>
      </c>
      <c r="D181" s="26">
        <v>0.68600000000000005</v>
      </c>
      <c r="E181" s="25" t="s">
        <v>99</v>
      </c>
      <c r="F181" s="27">
        <v>2009</v>
      </c>
      <c r="G181" s="28">
        <v>403000000</v>
      </c>
      <c r="H181" s="29">
        <v>276458000</v>
      </c>
      <c r="I181" s="30"/>
      <c r="J181" s="30"/>
      <c r="K181" s="30"/>
      <c r="L181" s="30"/>
      <c r="M181" s="27">
        <v>2009</v>
      </c>
      <c r="N181" s="31">
        <f>G181*T181</f>
        <v>350610000</v>
      </c>
      <c r="O181" s="32">
        <f t="shared" si="59"/>
        <v>240518460</v>
      </c>
      <c r="P181" s="33"/>
      <c r="Q181" s="33"/>
      <c r="R181" s="33"/>
      <c r="S181" s="33">
        <v>0</v>
      </c>
      <c r="T181" s="34">
        <v>0.87</v>
      </c>
    </row>
    <row r="182" spans="1:20" x14ac:dyDescent="0.25">
      <c r="A182" s="24" t="s">
        <v>96</v>
      </c>
      <c r="B182" s="25" t="s">
        <v>97</v>
      </c>
      <c r="C182" s="25" t="s">
        <v>98</v>
      </c>
      <c r="D182" s="26">
        <v>0.68600000000000005</v>
      </c>
      <c r="E182" s="25" t="s">
        <v>99</v>
      </c>
      <c r="F182" s="27">
        <v>2008</v>
      </c>
      <c r="G182" s="28">
        <v>548000000</v>
      </c>
      <c r="H182" s="29">
        <v>375928000</v>
      </c>
      <c r="I182" s="30"/>
      <c r="J182" s="30"/>
      <c r="K182" s="30"/>
      <c r="L182" s="30"/>
      <c r="M182" s="27">
        <v>2008</v>
      </c>
      <c r="N182" s="31">
        <f>G182*T182</f>
        <v>465800000</v>
      </c>
      <c r="O182" s="32">
        <f t="shared" si="59"/>
        <v>319538800</v>
      </c>
      <c r="P182" s="33"/>
      <c r="Q182" s="33"/>
      <c r="R182" s="33"/>
      <c r="S182" s="33">
        <v>0</v>
      </c>
      <c r="T182" s="34">
        <v>0.85</v>
      </c>
    </row>
    <row r="183" spans="1:20" x14ac:dyDescent="0.25">
      <c r="A183" s="35" t="s">
        <v>100</v>
      </c>
      <c r="B183" s="54"/>
      <c r="C183" s="54" t="s">
        <v>101</v>
      </c>
      <c r="D183" s="55">
        <v>1</v>
      </c>
      <c r="E183" s="54" t="s">
        <v>102</v>
      </c>
      <c r="F183" s="56">
        <v>2017</v>
      </c>
      <c r="G183" s="57"/>
      <c r="H183" s="58"/>
      <c r="I183" s="59"/>
      <c r="J183" s="59"/>
      <c r="K183" s="59"/>
      <c r="L183" s="59"/>
      <c r="M183" s="56">
        <v>2017</v>
      </c>
      <c r="N183" s="60"/>
      <c r="O183" s="61"/>
      <c r="P183" s="62"/>
      <c r="Q183" s="62"/>
      <c r="R183" s="62"/>
      <c r="S183" s="62">
        <v>0</v>
      </c>
      <c r="T183" s="45">
        <v>0.77</v>
      </c>
    </row>
    <row r="184" spans="1:20" x14ac:dyDescent="0.25">
      <c r="A184" s="35" t="s">
        <v>100</v>
      </c>
      <c r="B184" s="54"/>
      <c r="C184" s="54" t="s">
        <v>101</v>
      </c>
      <c r="D184" s="55">
        <v>1</v>
      </c>
      <c r="E184" s="54" t="s">
        <v>102</v>
      </c>
      <c r="F184" s="56">
        <v>2012</v>
      </c>
      <c r="G184" s="57"/>
      <c r="H184" s="58"/>
      <c r="I184" s="59"/>
      <c r="J184" s="59"/>
      <c r="K184" s="59"/>
      <c r="L184" s="59"/>
      <c r="M184" s="56">
        <v>2012</v>
      </c>
      <c r="N184" s="60"/>
      <c r="O184" s="61"/>
      <c r="P184" s="62"/>
      <c r="Q184" s="62"/>
      <c r="R184" s="62"/>
      <c r="S184" s="62">
        <v>0</v>
      </c>
      <c r="T184" s="45">
        <v>1.04</v>
      </c>
    </row>
    <row r="185" spans="1:20" x14ac:dyDescent="0.25">
      <c r="A185" s="35" t="s">
        <v>100</v>
      </c>
      <c r="B185" s="54"/>
      <c r="C185" s="54" t="s">
        <v>101</v>
      </c>
      <c r="D185" s="55">
        <v>1</v>
      </c>
      <c r="E185" s="54" t="s">
        <v>102</v>
      </c>
      <c r="F185" s="56">
        <v>2011</v>
      </c>
      <c r="G185" s="57"/>
      <c r="H185" s="58"/>
      <c r="I185" s="59"/>
      <c r="J185" s="59"/>
      <c r="K185" s="59"/>
      <c r="L185" s="59"/>
      <c r="M185" s="56">
        <v>2011</v>
      </c>
      <c r="N185" s="60"/>
      <c r="O185" s="61"/>
      <c r="P185" s="62"/>
      <c r="Q185" s="62"/>
      <c r="R185" s="62"/>
      <c r="S185" s="62">
        <v>0</v>
      </c>
      <c r="T185" s="45">
        <v>1.04</v>
      </c>
    </row>
    <row r="186" spans="1:20" x14ac:dyDescent="0.25">
      <c r="A186" s="35" t="s">
        <v>100</v>
      </c>
      <c r="B186" s="54"/>
      <c r="C186" s="54" t="s">
        <v>101</v>
      </c>
      <c r="D186" s="55">
        <v>1</v>
      </c>
      <c r="E186" s="54" t="s">
        <v>102</v>
      </c>
      <c r="F186" s="56">
        <v>2010</v>
      </c>
      <c r="G186" s="57"/>
      <c r="H186" s="58"/>
      <c r="I186" s="59"/>
      <c r="J186" s="59"/>
      <c r="K186" s="59"/>
      <c r="L186" s="59"/>
      <c r="M186" s="56">
        <v>2010</v>
      </c>
      <c r="N186" s="60"/>
      <c r="O186" s="61"/>
      <c r="P186" s="62"/>
      <c r="Q186" s="62"/>
      <c r="R186" s="62"/>
      <c r="S186" s="62">
        <v>0</v>
      </c>
      <c r="T186" s="45">
        <v>0.92</v>
      </c>
    </row>
    <row r="187" spans="1:20" x14ac:dyDescent="0.25">
      <c r="A187" s="35" t="s">
        <v>100</v>
      </c>
      <c r="B187" s="54"/>
      <c r="C187" s="54" t="s">
        <v>101</v>
      </c>
      <c r="D187" s="55">
        <v>1</v>
      </c>
      <c r="E187" s="54" t="s">
        <v>102</v>
      </c>
      <c r="F187" s="56">
        <v>2009</v>
      </c>
      <c r="G187" s="57"/>
      <c r="H187" s="58"/>
      <c r="I187" s="59"/>
      <c r="J187" s="59"/>
      <c r="K187" s="59"/>
      <c r="L187" s="59"/>
      <c r="M187" s="56">
        <v>2009</v>
      </c>
      <c r="N187" s="60"/>
      <c r="O187" s="61"/>
      <c r="P187" s="62"/>
      <c r="Q187" s="62"/>
      <c r="R187" s="62"/>
      <c r="S187" s="62">
        <v>0</v>
      </c>
      <c r="T187" s="45">
        <v>0.87</v>
      </c>
    </row>
    <row r="188" spans="1:20" x14ac:dyDescent="0.25">
      <c r="A188" s="35" t="s">
        <v>100</v>
      </c>
      <c r="B188" s="54"/>
      <c r="C188" s="54" t="s">
        <v>101</v>
      </c>
      <c r="D188" s="55">
        <v>1</v>
      </c>
      <c r="E188" s="54" t="s">
        <v>102</v>
      </c>
      <c r="F188" s="56">
        <v>2008</v>
      </c>
      <c r="G188" s="57"/>
      <c r="H188" s="58"/>
      <c r="I188" s="59"/>
      <c r="J188" s="59"/>
      <c r="K188" s="59"/>
      <c r="L188" s="59"/>
      <c r="M188" s="56">
        <v>2008</v>
      </c>
      <c r="N188" s="60"/>
      <c r="O188" s="61"/>
      <c r="P188" s="62"/>
      <c r="Q188" s="62"/>
      <c r="R188" s="62"/>
      <c r="S188" s="62">
        <v>0</v>
      </c>
      <c r="T188" s="45">
        <v>0.85</v>
      </c>
    </row>
    <row r="189" spans="1:20" ht="24.75" x14ac:dyDescent="0.25">
      <c r="A189" s="24" t="s">
        <v>103</v>
      </c>
      <c r="B189" s="25" t="s">
        <v>20</v>
      </c>
      <c r="C189" s="25" t="s">
        <v>104</v>
      </c>
      <c r="D189" s="26">
        <v>0.36</v>
      </c>
      <c r="E189" s="25" t="s">
        <v>105</v>
      </c>
      <c r="F189" s="27">
        <v>2017</v>
      </c>
      <c r="G189" s="28">
        <v>1069000000</v>
      </c>
      <c r="H189" s="29">
        <v>385000000</v>
      </c>
      <c r="I189" s="30">
        <v>33400000</v>
      </c>
      <c r="J189" s="30"/>
      <c r="K189" s="30">
        <v>800000</v>
      </c>
      <c r="L189" s="30">
        <v>34200000</v>
      </c>
      <c r="M189" s="27">
        <v>2017</v>
      </c>
      <c r="N189" s="31">
        <f>G189*$T189</f>
        <v>801750000</v>
      </c>
      <c r="O189" s="32">
        <f t="shared" ref="O189:S204" si="60">H189*$T189</f>
        <v>288750000</v>
      </c>
      <c r="P189" s="33">
        <f t="shared" si="60"/>
        <v>25050000</v>
      </c>
      <c r="Q189" s="33"/>
      <c r="R189" s="33">
        <f t="shared" si="60"/>
        <v>600000</v>
      </c>
      <c r="S189" s="33">
        <f t="shared" si="60"/>
        <v>25650000</v>
      </c>
      <c r="T189" s="64">
        <v>0.75</v>
      </c>
    </row>
    <row r="190" spans="1:20" ht="24.75" x14ac:dyDescent="0.25">
      <c r="A190" s="24" t="s">
        <v>103</v>
      </c>
      <c r="B190" s="25" t="s">
        <v>20</v>
      </c>
      <c r="C190" s="25" t="s">
        <v>104</v>
      </c>
      <c r="D190" s="26">
        <v>0.36</v>
      </c>
      <c r="E190" s="25" t="s">
        <v>105</v>
      </c>
      <c r="F190" s="27">
        <v>2016</v>
      </c>
      <c r="G190" s="28">
        <v>961000000</v>
      </c>
      <c r="H190" s="29">
        <v>346000000</v>
      </c>
      <c r="I190" s="30">
        <v>38800000</v>
      </c>
      <c r="J190" s="30"/>
      <c r="K190" s="30">
        <v>800000</v>
      </c>
      <c r="L190" s="30">
        <v>39600000</v>
      </c>
      <c r="M190" s="27">
        <v>2016</v>
      </c>
      <c r="N190" s="31">
        <f t="shared" ref="N190:N203" si="61">G190*$T190</f>
        <v>864900000</v>
      </c>
      <c r="O190" s="32">
        <f t="shared" si="60"/>
        <v>311400000</v>
      </c>
      <c r="P190" s="33">
        <f t="shared" si="60"/>
        <v>34920000</v>
      </c>
      <c r="Q190" s="33"/>
      <c r="R190" s="33">
        <f t="shared" si="60"/>
        <v>720000</v>
      </c>
      <c r="S190" s="33">
        <f t="shared" si="60"/>
        <v>35640000</v>
      </c>
      <c r="T190" s="64">
        <v>0.9</v>
      </c>
    </row>
    <row r="191" spans="1:20" ht="24.75" x14ac:dyDescent="0.25">
      <c r="A191" s="24" t="s">
        <v>103</v>
      </c>
      <c r="B191" s="25" t="s">
        <v>20</v>
      </c>
      <c r="C191" s="25" t="s">
        <v>104</v>
      </c>
      <c r="D191" s="26">
        <v>0.36</v>
      </c>
      <c r="E191" s="25" t="s">
        <v>105</v>
      </c>
      <c r="F191" s="27">
        <v>2015</v>
      </c>
      <c r="G191" s="28">
        <v>1381000000</v>
      </c>
      <c r="H191" s="29">
        <v>497000000</v>
      </c>
      <c r="I191" s="30">
        <v>39300000</v>
      </c>
      <c r="J191" s="30"/>
      <c r="K191" s="30"/>
      <c r="L191" s="30">
        <v>39300000</v>
      </c>
      <c r="M191" s="27">
        <v>2015</v>
      </c>
      <c r="N191" s="31">
        <f t="shared" si="61"/>
        <v>1325760000</v>
      </c>
      <c r="O191" s="32">
        <f t="shared" si="60"/>
        <v>477120000</v>
      </c>
      <c r="P191" s="33">
        <f t="shared" si="60"/>
        <v>37728000</v>
      </c>
      <c r="Q191" s="33"/>
      <c r="R191" s="33"/>
      <c r="S191" s="33">
        <f t="shared" si="60"/>
        <v>37728000</v>
      </c>
      <c r="T191" s="64">
        <v>0.96</v>
      </c>
    </row>
    <row r="192" spans="1:20" ht="24.75" x14ac:dyDescent="0.25">
      <c r="A192" s="24" t="s">
        <v>103</v>
      </c>
      <c r="B192" s="25" t="s">
        <v>20</v>
      </c>
      <c r="C192" s="25" t="s">
        <v>104</v>
      </c>
      <c r="D192" s="26">
        <v>0.36</v>
      </c>
      <c r="E192" s="25" t="s">
        <v>105</v>
      </c>
      <c r="F192" s="27">
        <v>2014</v>
      </c>
      <c r="G192" s="28">
        <v>1469500000</v>
      </c>
      <c r="H192" s="29">
        <v>529000000</v>
      </c>
      <c r="I192" s="30"/>
      <c r="J192" s="30"/>
      <c r="K192" s="30"/>
      <c r="L192" s="30"/>
      <c r="M192" s="27">
        <v>2014</v>
      </c>
      <c r="N192" s="31">
        <f>G192*T192</f>
        <v>1528280000</v>
      </c>
      <c r="O192" s="32">
        <f t="shared" si="60"/>
        <v>550160000</v>
      </c>
      <c r="P192" s="33"/>
      <c r="Q192" s="33"/>
      <c r="R192" s="33"/>
      <c r="S192" s="33"/>
      <c r="T192" s="64">
        <v>1.04</v>
      </c>
    </row>
    <row r="193" spans="1:20" ht="24.75" x14ac:dyDescent="0.25">
      <c r="A193" s="35" t="s">
        <v>106</v>
      </c>
      <c r="B193" s="36" t="s">
        <v>94</v>
      </c>
      <c r="C193" s="36" t="s">
        <v>107</v>
      </c>
      <c r="D193" s="37">
        <v>1</v>
      </c>
      <c r="E193" s="36" t="s">
        <v>42</v>
      </c>
      <c r="F193" s="38">
        <v>2017</v>
      </c>
      <c r="G193" s="39">
        <v>1103000000</v>
      </c>
      <c r="H193" s="40">
        <v>1103000000</v>
      </c>
      <c r="I193" s="41">
        <v>42000000</v>
      </c>
      <c r="J193" s="41">
        <v>22100000</v>
      </c>
      <c r="K193" s="41"/>
      <c r="L193" s="41">
        <v>64100000</v>
      </c>
      <c r="M193" s="38">
        <v>2017</v>
      </c>
      <c r="N193" s="60">
        <f t="shared" si="61"/>
        <v>849310000</v>
      </c>
      <c r="O193" s="61">
        <f t="shared" si="60"/>
        <v>849310000</v>
      </c>
      <c r="P193" s="62">
        <f t="shared" si="60"/>
        <v>32340000</v>
      </c>
      <c r="Q193" s="62">
        <f t="shared" si="60"/>
        <v>17017000</v>
      </c>
      <c r="R193" s="62"/>
      <c r="S193" s="62">
        <f t="shared" si="60"/>
        <v>49357000</v>
      </c>
      <c r="T193" s="65">
        <v>0.77</v>
      </c>
    </row>
    <row r="194" spans="1:20" ht="24.75" x14ac:dyDescent="0.25">
      <c r="A194" s="35" t="s">
        <v>106</v>
      </c>
      <c r="B194" s="36" t="s">
        <v>94</v>
      </c>
      <c r="C194" s="36" t="s">
        <v>107</v>
      </c>
      <c r="D194" s="37">
        <v>1</v>
      </c>
      <c r="E194" s="36" t="s">
        <v>42</v>
      </c>
      <c r="F194" s="38">
        <v>2016</v>
      </c>
      <c r="G194" s="39">
        <v>1009000000</v>
      </c>
      <c r="H194" s="40">
        <v>1009000000</v>
      </c>
      <c r="I194" s="41">
        <v>1700000</v>
      </c>
      <c r="J194" s="41">
        <v>17800000</v>
      </c>
      <c r="K194" s="41"/>
      <c r="L194" s="41">
        <v>19500000</v>
      </c>
      <c r="M194" s="38">
        <v>2016</v>
      </c>
      <c r="N194" s="60">
        <f t="shared" si="61"/>
        <v>746660000</v>
      </c>
      <c r="O194" s="61">
        <f t="shared" si="60"/>
        <v>746660000</v>
      </c>
      <c r="P194" s="62">
        <f t="shared" si="60"/>
        <v>1258000</v>
      </c>
      <c r="Q194" s="62">
        <f t="shared" si="60"/>
        <v>13172000</v>
      </c>
      <c r="R194" s="62"/>
      <c r="S194" s="62">
        <f t="shared" si="60"/>
        <v>14430000</v>
      </c>
      <c r="T194" s="65">
        <v>0.74</v>
      </c>
    </row>
    <row r="195" spans="1:20" ht="24.75" x14ac:dyDescent="0.25">
      <c r="A195" s="35" t="s">
        <v>106</v>
      </c>
      <c r="B195" s="36" t="s">
        <v>94</v>
      </c>
      <c r="C195" s="36" t="s">
        <v>107</v>
      </c>
      <c r="D195" s="37">
        <v>1</v>
      </c>
      <c r="E195" s="36" t="s">
        <v>42</v>
      </c>
      <c r="F195" s="38">
        <v>2015</v>
      </c>
      <c r="G195" s="39">
        <v>1315000000</v>
      </c>
      <c r="H195" s="40">
        <v>1315000000</v>
      </c>
      <c r="I195" s="41">
        <v>43700000</v>
      </c>
      <c r="J195" s="41">
        <v>15400000</v>
      </c>
      <c r="K195" s="41"/>
      <c r="L195" s="41">
        <v>59100000</v>
      </c>
      <c r="M195" s="38">
        <v>2015</v>
      </c>
      <c r="N195" s="60">
        <f t="shared" si="61"/>
        <v>986250000</v>
      </c>
      <c r="O195" s="61">
        <f t="shared" si="60"/>
        <v>986250000</v>
      </c>
      <c r="P195" s="62">
        <f t="shared" si="60"/>
        <v>32775000</v>
      </c>
      <c r="Q195" s="62">
        <f t="shared" si="60"/>
        <v>11550000</v>
      </c>
      <c r="R195" s="62"/>
      <c r="S195" s="62">
        <f t="shared" si="60"/>
        <v>44325000</v>
      </c>
      <c r="T195" s="65">
        <v>0.75</v>
      </c>
    </row>
    <row r="196" spans="1:20" ht="24.75" x14ac:dyDescent="0.25">
      <c r="A196" s="35" t="s">
        <v>106</v>
      </c>
      <c r="B196" s="36" t="s">
        <v>94</v>
      </c>
      <c r="C196" s="36" t="s">
        <v>107</v>
      </c>
      <c r="D196" s="37">
        <v>1</v>
      </c>
      <c r="E196" s="36" t="s">
        <v>42</v>
      </c>
      <c r="F196" s="38">
        <v>2014</v>
      </c>
      <c r="G196" s="39">
        <v>1247000000</v>
      </c>
      <c r="H196" s="40">
        <v>1247000000</v>
      </c>
      <c r="I196" s="41"/>
      <c r="J196" s="41"/>
      <c r="K196" s="41"/>
      <c r="L196" s="41"/>
      <c r="M196" s="38">
        <v>2014</v>
      </c>
      <c r="N196" s="60">
        <f t="shared" si="61"/>
        <v>1122300000</v>
      </c>
      <c r="O196" s="61">
        <f t="shared" si="60"/>
        <v>1122300000</v>
      </c>
      <c r="P196" s="62"/>
      <c r="Q196" s="62"/>
      <c r="R196" s="62"/>
      <c r="S196" s="62"/>
      <c r="T196" s="65">
        <v>0.9</v>
      </c>
    </row>
    <row r="197" spans="1:20" ht="24.75" x14ac:dyDescent="0.25">
      <c r="A197" s="24" t="s">
        <v>108</v>
      </c>
      <c r="B197" s="25" t="s">
        <v>94</v>
      </c>
      <c r="C197" s="25" t="s">
        <v>109</v>
      </c>
      <c r="D197" s="26">
        <v>0.44</v>
      </c>
      <c r="E197" s="25" t="s">
        <v>110</v>
      </c>
      <c r="F197" s="27">
        <v>2017</v>
      </c>
      <c r="G197" s="28">
        <v>693000000</v>
      </c>
      <c r="H197" s="29">
        <v>391000000</v>
      </c>
      <c r="I197" s="80">
        <f>H197/G197</f>
        <v>0.56421356421356417</v>
      </c>
      <c r="J197" s="30">
        <v>14300000</v>
      </c>
      <c r="K197" s="30">
        <v>100000</v>
      </c>
      <c r="L197" s="30">
        <v>14400000</v>
      </c>
      <c r="M197" s="27">
        <v>2017</v>
      </c>
      <c r="N197" s="31">
        <f t="shared" si="61"/>
        <v>519750000</v>
      </c>
      <c r="O197" s="32">
        <f t="shared" si="60"/>
        <v>293250000</v>
      </c>
      <c r="P197" s="93">
        <f>I197*T197</f>
        <v>0.42316017316017313</v>
      </c>
      <c r="Q197" s="33">
        <f t="shared" si="60"/>
        <v>10725000</v>
      </c>
      <c r="R197" s="33">
        <f t="shared" si="60"/>
        <v>75000</v>
      </c>
      <c r="S197" s="33">
        <f t="shared" si="60"/>
        <v>10800000</v>
      </c>
      <c r="T197" s="34">
        <v>0.75</v>
      </c>
    </row>
    <row r="198" spans="1:20" ht="24.75" x14ac:dyDescent="0.25">
      <c r="A198" s="24" t="s">
        <v>108</v>
      </c>
      <c r="B198" s="25" t="s">
        <v>94</v>
      </c>
      <c r="C198" s="25" t="s">
        <v>109</v>
      </c>
      <c r="D198" s="26">
        <v>0.44</v>
      </c>
      <c r="E198" s="25" t="s">
        <v>110</v>
      </c>
      <c r="F198" s="27">
        <v>2016</v>
      </c>
      <c r="G198" s="28">
        <v>415000000</v>
      </c>
      <c r="H198" s="29">
        <v>234000000</v>
      </c>
      <c r="I198" s="80">
        <f>H198/G198</f>
        <v>0.56385542168674696</v>
      </c>
      <c r="J198" s="30">
        <v>400000</v>
      </c>
      <c r="K198" s="30"/>
      <c r="L198" s="30">
        <v>400000</v>
      </c>
      <c r="M198" s="27">
        <v>2016</v>
      </c>
      <c r="N198" s="31">
        <f t="shared" si="61"/>
        <v>373500000</v>
      </c>
      <c r="O198" s="32">
        <f t="shared" si="60"/>
        <v>210600000</v>
      </c>
      <c r="P198" s="93">
        <f t="shared" ref="P198:P199" si="62">I198*T198</f>
        <v>0.50746987951807232</v>
      </c>
      <c r="Q198" s="33">
        <f t="shared" si="60"/>
        <v>360000</v>
      </c>
      <c r="R198" s="33"/>
      <c r="S198" s="33">
        <f t="shared" si="60"/>
        <v>360000</v>
      </c>
      <c r="T198" s="34">
        <v>0.9</v>
      </c>
    </row>
    <row r="199" spans="1:20" ht="24.75" x14ac:dyDescent="0.25">
      <c r="A199" s="24" t="s">
        <v>108</v>
      </c>
      <c r="B199" s="25" t="s">
        <v>94</v>
      </c>
      <c r="C199" s="25" t="s">
        <v>109</v>
      </c>
      <c r="D199" s="26">
        <v>0.44</v>
      </c>
      <c r="E199" s="25" t="s">
        <v>110</v>
      </c>
      <c r="F199" s="27">
        <v>2015</v>
      </c>
      <c r="G199" s="28">
        <v>745000000</v>
      </c>
      <c r="H199" s="29">
        <v>420000000</v>
      </c>
      <c r="I199" s="80">
        <f>H199/G199</f>
        <v>0.56375838926174493</v>
      </c>
      <c r="J199" s="30">
        <v>500000</v>
      </c>
      <c r="K199" s="30"/>
      <c r="L199" s="30">
        <v>500000</v>
      </c>
      <c r="M199" s="27">
        <v>2015</v>
      </c>
      <c r="N199" s="31">
        <f t="shared" si="61"/>
        <v>715200000</v>
      </c>
      <c r="O199" s="32">
        <f t="shared" si="60"/>
        <v>403200000</v>
      </c>
      <c r="P199" s="93">
        <f t="shared" si="62"/>
        <v>0.54120805369127511</v>
      </c>
      <c r="Q199" s="33">
        <f t="shared" si="60"/>
        <v>480000</v>
      </c>
      <c r="R199" s="33"/>
      <c r="S199" s="33">
        <f t="shared" si="60"/>
        <v>480000</v>
      </c>
      <c r="T199" s="34">
        <v>0.96</v>
      </c>
    </row>
    <row r="200" spans="1:20" ht="24.75" x14ac:dyDescent="0.25">
      <c r="A200" s="24" t="s">
        <v>108</v>
      </c>
      <c r="B200" s="25" t="s">
        <v>94</v>
      </c>
      <c r="C200" s="25" t="s">
        <v>109</v>
      </c>
      <c r="D200" s="26">
        <v>0.44</v>
      </c>
      <c r="E200" s="25" t="s">
        <v>110</v>
      </c>
      <c r="F200" s="27">
        <v>2014</v>
      </c>
      <c r="G200" s="28">
        <v>836900000</v>
      </c>
      <c r="H200" s="29">
        <v>472000000</v>
      </c>
      <c r="I200" s="30"/>
      <c r="J200" s="30"/>
      <c r="K200" s="30"/>
      <c r="L200" s="30"/>
      <c r="M200" s="27">
        <v>2014</v>
      </c>
      <c r="N200" s="31">
        <v>870354609.9290781</v>
      </c>
      <c r="O200" s="32">
        <f t="shared" si="60"/>
        <v>490880000</v>
      </c>
      <c r="P200" s="33"/>
      <c r="Q200" s="33"/>
      <c r="R200" s="33"/>
      <c r="S200" s="33"/>
      <c r="T200" s="34">
        <v>1.04</v>
      </c>
    </row>
    <row r="201" spans="1:20" x14ac:dyDescent="0.25">
      <c r="A201" s="35" t="s">
        <v>111</v>
      </c>
      <c r="B201" s="36" t="s">
        <v>40</v>
      </c>
      <c r="C201" s="36" t="s">
        <v>112</v>
      </c>
      <c r="D201" s="37">
        <v>0.99939999999999996</v>
      </c>
      <c r="E201" s="36" t="s">
        <v>113</v>
      </c>
      <c r="F201" s="38">
        <v>2017</v>
      </c>
      <c r="G201" s="39">
        <v>377000000</v>
      </c>
      <c r="H201" s="40">
        <v>377000000</v>
      </c>
      <c r="I201" s="41">
        <v>5100000</v>
      </c>
      <c r="J201" s="41">
        <v>25400000</v>
      </c>
      <c r="K201" s="41">
        <v>1000000</v>
      </c>
      <c r="L201" s="41">
        <v>31500000</v>
      </c>
      <c r="M201" s="38">
        <v>2017</v>
      </c>
      <c r="N201" s="60">
        <f t="shared" si="61"/>
        <v>290290000</v>
      </c>
      <c r="O201" s="61">
        <f t="shared" si="60"/>
        <v>290290000</v>
      </c>
      <c r="P201" s="62">
        <f t="shared" si="60"/>
        <v>3927000</v>
      </c>
      <c r="Q201" s="62">
        <f t="shared" si="60"/>
        <v>19558000</v>
      </c>
      <c r="R201" s="62">
        <f t="shared" si="60"/>
        <v>770000</v>
      </c>
      <c r="S201" s="62">
        <f t="shared" si="60"/>
        <v>24255000</v>
      </c>
      <c r="T201" s="65">
        <v>0.77</v>
      </c>
    </row>
    <row r="202" spans="1:20" x14ac:dyDescent="0.25">
      <c r="A202" s="35" t="s">
        <v>111</v>
      </c>
      <c r="B202" s="36" t="s">
        <v>40</v>
      </c>
      <c r="C202" s="36" t="s">
        <v>112</v>
      </c>
      <c r="D202" s="37">
        <v>0.99939999999999996</v>
      </c>
      <c r="E202" s="36" t="s">
        <v>113</v>
      </c>
      <c r="F202" s="38">
        <v>2016</v>
      </c>
      <c r="G202" s="39">
        <v>333000000</v>
      </c>
      <c r="H202" s="40">
        <v>333000000</v>
      </c>
      <c r="I202" s="41">
        <v>-23300000</v>
      </c>
      <c r="J202" s="41">
        <v>22500000</v>
      </c>
      <c r="K202" s="41">
        <v>900000</v>
      </c>
      <c r="L202" s="41">
        <v>100000</v>
      </c>
      <c r="M202" s="38">
        <v>2016</v>
      </c>
      <c r="N202" s="60">
        <f t="shared" si="61"/>
        <v>246420000</v>
      </c>
      <c r="O202" s="61">
        <f t="shared" si="60"/>
        <v>246420000</v>
      </c>
      <c r="P202" s="62">
        <f t="shared" si="60"/>
        <v>-17242000</v>
      </c>
      <c r="Q202" s="62">
        <f t="shared" si="60"/>
        <v>16650000</v>
      </c>
      <c r="R202" s="62">
        <f t="shared" si="60"/>
        <v>666000</v>
      </c>
      <c r="S202" s="62">
        <f t="shared" si="60"/>
        <v>74000</v>
      </c>
      <c r="T202" s="65">
        <v>0.74</v>
      </c>
    </row>
    <row r="203" spans="1:20" x14ac:dyDescent="0.25">
      <c r="A203" s="35" t="s">
        <v>111</v>
      </c>
      <c r="B203" s="36" t="s">
        <v>40</v>
      </c>
      <c r="C203" s="36" t="s">
        <v>112</v>
      </c>
      <c r="D203" s="37">
        <v>0.99939999999999996</v>
      </c>
      <c r="E203" s="36" t="s">
        <v>113</v>
      </c>
      <c r="F203" s="38">
        <v>2015</v>
      </c>
      <c r="G203" s="39">
        <v>593000000</v>
      </c>
      <c r="H203" s="40">
        <v>592000000</v>
      </c>
      <c r="I203" s="41">
        <v>14900000</v>
      </c>
      <c r="J203" s="41">
        <v>58500000</v>
      </c>
      <c r="K203" s="41"/>
      <c r="L203" s="41">
        <v>73400000</v>
      </c>
      <c r="M203" s="38">
        <v>2015</v>
      </c>
      <c r="N203" s="60">
        <f t="shared" si="61"/>
        <v>444750000</v>
      </c>
      <c r="O203" s="61">
        <f t="shared" si="60"/>
        <v>444000000</v>
      </c>
      <c r="P203" s="62">
        <f t="shared" si="60"/>
        <v>11175000</v>
      </c>
      <c r="Q203" s="62">
        <f t="shared" si="60"/>
        <v>43875000</v>
      </c>
      <c r="R203" s="62"/>
      <c r="S203" s="62">
        <f t="shared" si="60"/>
        <v>55050000</v>
      </c>
      <c r="T203" s="65">
        <v>0.75</v>
      </c>
    </row>
    <row r="204" spans="1:20" x14ac:dyDescent="0.25">
      <c r="A204" s="35" t="s">
        <v>111</v>
      </c>
      <c r="B204" s="36" t="s">
        <v>40</v>
      </c>
      <c r="C204" s="36" t="s">
        <v>112</v>
      </c>
      <c r="D204" s="37">
        <v>0.99939999999999996</v>
      </c>
      <c r="E204" s="36" t="s">
        <v>113</v>
      </c>
      <c r="F204" s="38">
        <v>2014</v>
      </c>
      <c r="G204" s="39">
        <v>595357214.32859719</v>
      </c>
      <c r="H204" s="40">
        <v>595000000</v>
      </c>
      <c r="I204" s="41"/>
      <c r="J204" s="41"/>
      <c r="K204" s="41"/>
      <c r="L204" s="41">
        <v>0</v>
      </c>
      <c r="M204" s="38">
        <v>2014</v>
      </c>
      <c r="N204" s="60">
        <f>G204*$T204</f>
        <v>535821492.89573747</v>
      </c>
      <c r="O204" s="61">
        <f t="shared" si="60"/>
        <v>535500000</v>
      </c>
      <c r="P204" s="62"/>
      <c r="Q204" s="62"/>
      <c r="R204" s="62"/>
      <c r="S204" s="62"/>
      <c r="T204" s="65">
        <v>0.9</v>
      </c>
    </row>
    <row r="205" spans="1:20" x14ac:dyDescent="0.25">
      <c r="A205" s="35" t="s">
        <v>111</v>
      </c>
      <c r="B205" s="36" t="s">
        <v>40</v>
      </c>
      <c r="C205" s="36" t="s">
        <v>112</v>
      </c>
      <c r="D205" s="37">
        <v>0.99939999999999996</v>
      </c>
      <c r="E205" s="36" t="s">
        <v>113</v>
      </c>
      <c r="F205" s="38">
        <v>2013</v>
      </c>
      <c r="G205" s="39">
        <v>803482089.2535522</v>
      </c>
      <c r="H205" s="40">
        <v>803000000</v>
      </c>
      <c r="I205" s="41"/>
      <c r="J205" s="41"/>
      <c r="K205" s="41"/>
      <c r="L205" s="41">
        <v>0</v>
      </c>
      <c r="M205" s="38">
        <v>2013</v>
      </c>
      <c r="N205" s="60">
        <f t="shared" ref="N205:O206" si="63">G205*$T205</f>
        <v>771342805.68341005</v>
      </c>
      <c r="O205" s="61">
        <f t="shared" si="63"/>
        <v>770880000</v>
      </c>
      <c r="P205" s="62"/>
      <c r="Q205" s="62"/>
      <c r="R205" s="62"/>
      <c r="S205" s="62"/>
      <c r="T205" s="65">
        <v>0.96</v>
      </c>
    </row>
    <row r="206" spans="1:20" x14ac:dyDescent="0.25">
      <c r="A206" s="35" t="s">
        <v>111</v>
      </c>
      <c r="B206" s="36" t="s">
        <v>40</v>
      </c>
      <c r="C206" s="36" t="s">
        <v>112</v>
      </c>
      <c r="D206" s="37">
        <v>0.99939999999999996</v>
      </c>
      <c r="E206" s="36" t="s">
        <v>113</v>
      </c>
      <c r="F206" s="38">
        <v>2012</v>
      </c>
      <c r="G206" s="39">
        <v>876525915.54932964</v>
      </c>
      <c r="H206" s="40">
        <v>876000000</v>
      </c>
      <c r="I206" s="41"/>
      <c r="J206" s="41"/>
      <c r="K206" s="41"/>
      <c r="L206" s="41">
        <v>0</v>
      </c>
      <c r="M206" s="38">
        <v>2012</v>
      </c>
      <c r="N206" s="60">
        <f t="shared" si="63"/>
        <v>911586952.17130291</v>
      </c>
      <c r="O206" s="61">
        <f t="shared" si="63"/>
        <v>911040000</v>
      </c>
      <c r="P206" s="62"/>
      <c r="Q206" s="62"/>
      <c r="R206" s="62"/>
      <c r="S206" s="62"/>
      <c r="T206" s="65">
        <v>1.04</v>
      </c>
    </row>
    <row r="207" spans="1:20" x14ac:dyDescent="0.25">
      <c r="A207" s="24" t="s">
        <v>114</v>
      </c>
      <c r="B207" s="25" t="s">
        <v>115</v>
      </c>
      <c r="C207" s="25" t="s">
        <v>116</v>
      </c>
      <c r="D207" s="26">
        <v>1</v>
      </c>
      <c r="E207" s="25" t="s">
        <v>31</v>
      </c>
      <c r="F207" s="27">
        <v>2017</v>
      </c>
      <c r="G207" s="28">
        <f>N207/T207</f>
        <v>259480519.48051947</v>
      </c>
      <c r="H207" s="29">
        <f>O207/T207</f>
        <v>259480519.48051947</v>
      </c>
      <c r="I207" s="30"/>
      <c r="J207" s="30">
        <f>Q207/T207</f>
        <v>5844155.8441558443</v>
      </c>
      <c r="K207" s="30"/>
      <c r="L207" s="30">
        <f>S207/T207</f>
        <v>5844155.8441558443</v>
      </c>
      <c r="M207" s="27">
        <v>2017</v>
      </c>
      <c r="N207" s="31">
        <v>199800000</v>
      </c>
      <c r="O207" s="32">
        <v>199800000</v>
      </c>
      <c r="P207" s="33"/>
      <c r="Q207" s="33">
        <v>4500000</v>
      </c>
      <c r="R207" s="33"/>
      <c r="S207" s="33">
        <v>4500000</v>
      </c>
      <c r="T207" s="34">
        <v>0.77</v>
      </c>
    </row>
    <row r="208" spans="1:20" x14ac:dyDescent="0.25">
      <c r="A208" s="24" t="s">
        <v>114</v>
      </c>
      <c r="B208" s="25" t="s">
        <v>115</v>
      </c>
      <c r="C208" s="25" t="s">
        <v>116</v>
      </c>
      <c r="D208" s="26">
        <v>1</v>
      </c>
      <c r="E208" s="25" t="s">
        <v>31</v>
      </c>
      <c r="F208" s="27">
        <v>2016</v>
      </c>
      <c r="G208" s="28">
        <f t="shared" ref="G208:G211" si="64">N208/T208</f>
        <v>229459459.45945945</v>
      </c>
      <c r="H208" s="29">
        <f t="shared" ref="H208:H211" si="65">O208/T208</f>
        <v>229459459.45945945</v>
      </c>
      <c r="I208" s="30"/>
      <c r="J208" s="30">
        <f t="shared" ref="J208:J211" si="66">Q208/T208</f>
        <v>5135135.1351351356</v>
      </c>
      <c r="K208" s="30"/>
      <c r="L208" s="30">
        <f t="shared" ref="L208:L211" si="67">S208/T208</f>
        <v>5135135.1351351356</v>
      </c>
      <c r="M208" s="27">
        <v>2016</v>
      </c>
      <c r="N208" s="31">
        <v>169800000</v>
      </c>
      <c r="O208" s="32">
        <v>169800000</v>
      </c>
      <c r="P208" s="33"/>
      <c r="Q208" s="33">
        <v>3800000</v>
      </c>
      <c r="R208" s="33"/>
      <c r="S208" s="33">
        <v>3800000</v>
      </c>
      <c r="T208" s="34">
        <v>0.74</v>
      </c>
    </row>
    <row r="209" spans="1:20" x14ac:dyDescent="0.25">
      <c r="A209" s="24" t="s">
        <v>114</v>
      </c>
      <c r="B209" s="25" t="s">
        <v>115</v>
      </c>
      <c r="C209" s="25" t="s">
        <v>116</v>
      </c>
      <c r="D209" s="26">
        <v>1</v>
      </c>
      <c r="E209" s="25" t="s">
        <v>31</v>
      </c>
      <c r="F209" s="27">
        <v>2015</v>
      </c>
      <c r="G209" s="28">
        <f t="shared" si="64"/>
        <v>150000000</v>
      </c>
      <c r="H209" s="29">
        <f t="shared" si="65"/>
        <v>150000000</v>
      </c>
      <c r="I209" s="30"/>
      <c r="J209" s="30">
        <f t="shared" si="66"/>
        <v>3466666.6666666665</v>
      </c>
      <c r="K209" s="30"/>
      <c r="L209" s="30">
        <f t="shared" si="67"/>
        <v>3466666.6666666665</v>
      </c>
      <c r="M209" s="27">
        <v>2015</v>
      </c>
      <c r="N209" s="31">
        <v>112500000</v>
      </c>
      <c r="O209" s="32">
        <v>112500000</v>
      </c>
      <c r="P209" s="33"/>
      <c r="Q209" s="33">
        <v>2600000</v>
      </c>
      <c r="R209" s="33"/>
      <c r="S209" s="33">
        <v>2600000</v>
      </c>
      <c r="T209" s="34">
        <v>0.75</v>
      </c>
    </row>
    <row r="210" spans="1:20" x14ac:dyDescent="0.25">
      <c r="A210" s="24" t="s">
        <v>114</v>
      </c>
      <c r="B210" s="25" t="s">
        <v>115</v>
      </c>
      <c r="C210" s="25" t="s">
        <v>116</v>
      </c>
      <c r="D210" s="26">
        <v>1</v>
      </c>
      <c r="E210" s="25" t="s">
        <v>31</v>
      </c>
      <c r="F210" s="27">
        <v>2014</v>
      </c>
      <c r="G210" s="28">
        <f t="shared" si="64"/>
        <v>67777777.777777776</v>
      </c>
      <c r="H210" s="29">
        <f t="shared" si="65"/>
        <v>67777777.777777776</v>
      </c>
      <c r="I210" s="30"/>
      <c r="J210" s="30">
        <f t="shared" si="66"/>
        <v>1555555.5555555555</v>
      </c>
      <c r="K210" s="30"/>
      <c r="L210" s="30">
        <f t="shared" si="67"/>
        <v>1555555.5555555555</v>
      </c>
      <c r="M210" s="27">
        <v>2014</v>
      </c>
      <c r="N210" s="31">
        <v>61000000</v>
      </c>
      <c r="O210" s="32">
        <v>61000000</v>
      </c>
      <c r="P210" s="33"/>
      <c r="Q210" s="33">
        <v>1400000</v>
      </c>
      <c r="R210" s="33"/>
      <c r="S210" s="33">
        <v>1400000</v>
      </c>
      <c r="T210" s="34">
        <v>0.9</v>
      </c>
    </row>
    <row r="211" spans="1:20" x14ac:dyDescent="0.25">
      <c r="A211" s="24" t="s">
        <v>114</v>
      </c>
      <c r="B211" s="25" t="s">
        <v>115</v>
      </c>
      <c r="C211" s="25" t="s">
        <v>116</v>
      </c>
      <c r="D211" s="26">
        <v>1</v>
      </c>
      <c r="E211" s="25" t="s">
        <v>31</v>
      </c>
      <c r="F211" s="27">
        <v>2013</v>
      </c>
      <c r="G211" s="28">
        <f t="shared" si="64"/>
        <v>72395833.333333343</v>
      </c>
      <c r="H211" s="29">
        <f t="shared" si="65"/>
        <v>72395833.333333343</v>
      </c>
      <c r="I211" s="30"/>
      <c r="J211" s="30">
        <f t="shared" si="66"/>
        <v>1666666.6666666667</v>
      </c>
      <c r="K211" s="30"/>
      <c r="L211" s="30">
        <f t="shared" si="67"/>
        <v>1666666.6666666667</v>
      </c>
      <c r="M211" s="27">
        <v>2013</v>
      </c>
      <c r="N211" s="31">
        <v>69500000</v>
      </c>
      <c r="O211" s="32">
        <v>69500000</v>
      </c>
      <c r="P211" s="33"/>
      <c r="Q211" s="33">
        <v>1600000</v>
      </c>
      <c r="R211" s="33"/>
      <c r="S211" s="33">
        <v>1600000</v>
      </c>
      <c r="T211" s="34">
        <v>0.96</v>
      </c>
    </row>
    <row r="212" spans="1:20" ht="24.75" x14ac:dyDescent="0.25">
      <c r="A212" s="35" t="s">
        <v>117</v>
      </c>
      <c r="B212" s="36" t="s">
        <v>94</v>
      </c>
      <c r="C212" s="36" t="s">
        <v>118</v>
      </c>
      <c r="D212" s="37">
        <v>1</v>
      </c>
      <c r="E212" s="36" t="s">
        <v>42</v>
      </c>
      <c r="F212" s="38">
        <v>2017</v>
      </c>
      <c r="G212" s="39">
        <f>N212/T212</f>
        <v>167922077.92207792</v>
      </c>
      <c r="H212" s="40">
        <f>O212/T212</f>
        <v>167922077.92207792</v>
      </c>
      <c r="I212" s="41">
        <f>P212/T212</f>
        <v>5714285.7142857146</v>
      </c>
      <c r="J212" s="41">
        <f>Q212/T212</f>
        <v>684237.6623376623</v>
      </c>
      <c r="K212" s="41"/>
      <c r="L212" s="41">
        <f>S212/T212</f>
        <v>6398523.3766233763</v>
      </c>
      <c r="M212" s="38">
        <v>2017</v>
      </c>
      <c r="N212" s="42">
        <v>129300000</v>
      </c>
      <c r="O212" s="43">
        <v>129300000</v>
      </c>
      <c r="P212" s="96">
        <v>4400000</v>
      </c>
      <c r="Q212" s="96">
        <v>526863</v>
      </c>
      <c r="R212" s="44"/>
      <c r="S212" s="44">
        <v>4926863</v>
      </c>
      <c r="T212" s="45">
        <v>0.77</v>
      </c>
    </row>
    <row r="213" spans="1:20" ht="24.75" x14ac:dyDescent="0.25">
      <c r="A213" s="35" t="s">
        <v>117</v>
      </c>
      <c r="B213" s="36" t="s">
        <v>94</v>
      </c>
      <c r="C213" s="36" t="s">
        <v>118</v>
      </c>
      <c r="D213" s="37">
        <v>1</v>
      </c>
      <c r="E213" s="36" t="s">
        <v>42</v>
      </c>
      <c r="F213" s="38">
        <v>2016</v>
      </c>
      <c r="G213" s="39">
        <f t="shared" ref="G213:G214" si="68">N213/T213</f>
        <v>129054054.05405405</v>
      </c>
      <c r="H213" s="40">
        <f t="shared" ref="H213:H214" si="69">O213/T213</f>
        <v>129054054.05405405</v>
      </c>
      <c r="I213" s="41">
        <f t="shared" ref="I213:I215" si="70">P213/T213</f>
        <v>2702702.702702703</v>
      </c>
      <c r="J213" s="41">
        <f t="shared" ref="J213:J215" si="71">Q213/T213</f>
        <v>432432.43243243243</v>
      </c>
      <c r="K213" s="41"/>
      <c r="L213" s="41">
        <f t="shared" ref="L213:L214" si="72">S213/T213</f>
        <v>3135135.1351351351</v>
      </c>
      <c r="M213" s="38">
        <v>2016</v>
      </c>
      <c r="N213" s="42">
        <v>95500000</v>
      </c>
      <c r="O213" s="43">
        <v>95500000</v>
      </c>
      <c r="P213" s="96">
        <v>2000000</v>
      </c>
      <c r="Q213" s="96">
        <v>320000</v>
      </c>
      <c r="R213" s="44"/>
      <c r="S213" s="44">
        <v>2320000</v>
      </c>
      <c r="T213" s="45">
        <v>0.74</v>
      </c>
    </row>
    <row r="214" spans="1:20" ht="24.75" x14ac:dyDescent="0.25">
      <c r="A214" s="35" t="s">
        <v>117</v>
      </c>
      <c r="B214" s="36" t="s">
        <v>94</v>
      </c>
      <c r="C214" s="36" t="s">
        <v>118</v>
      </c>
      <c r="D214" s="37">
        <v>1</v>
      </c>
      <c r="E214" s="36" t="s">
        <v>42</v>
      </c>
      <c r="F214" s="38">
        <v>2015</v>
      </c>
      <c r="G214" s="39">
        <f t="shared" si="68"/>
        <v>100000000</v>
      </c>
      <c r="H214" s="40">
        <f t="shared" si="69"/>
        <v>100000000</v>
      </c>
      <c r="I214" s="41">
        <f t="shared" si="70"/>
        <v>1466666.6666666667</v>
      </c>
      <c r="J214" s="41">
        <f t="shared" si="71"/>
        <v>436000</v>
      </c>
      <c r="K214" s="41"/>
      <c r="L214" s="41">
        <f t="shared" si="72"/>
        <v>1902666.6666666667</v>
      </c>
      <c r="M214" s="38">
        <v>2015</v>
      </c>
      <c r="N214" s="42">
        <v>75000000</v>
      </c>
      <c r="O214" s="43">
        <v>75000000</v>
      </c>
      <c r="P214" s="96">
        <v>1100000</v>
      </c>
      <c r="Q214" s="96">
        <v>327000</v>
      </c>
      <c r="R214" s="44"/>
      <c r="S214" s="44">
        <v>1427000</v>
      </c>
      <c r="T214" s="45">
        <v>0.75</v>
      </c>
    </row>
    <row r="215" spans="1:20" ht="24.75" x14ac:dyDescent="0.25">
      <c r="A215" s="24" t="s">
        <v>119</v>
      </c>
      <c r="B215" s="46" t="s">
        <v>94</v>
      </c>
      <c r="C215" s="46" t="s">
        <v>120</v>
      </c>
      <c r="D215" s="47"/>
      <c r="E215" s="46" t="s">
        <v>42</v>
      </c>
      <c r="F215" s="48">
        <v>2017</v>
      </c>
      <c r="G215" s="81">
        <f>N215/T215</f>
        <v>25974025.974025972</v>
      </c>
      <c r="H215" s="94">
        <f>O215/T215</f>
        <v>25974025.974025972</v>
      </c>
      <c r="I215" s="97">
        <f t="shared" si="70"/>
        <v>-5714285.7142857146</v>
      </c>
      <c r="J215" s="97">
        <f t="shared" si="71"/>
        <v>169009.09090909091</v>
      </c>
      <c r="K215" s="95"/>
      <c r="L215" s="95">
        <f>S215/T215</f>
        <v>-5545276.6233766228</v>
      </c>
      <c r="M215" s="27">
        <v>2017</v>
      </c>
      <c r="N215" s="31">
        <v>20000000</v>
      </c>
      <c r="O215" s="95">
        <v>20000000</v>
      </c>
      <c r="P215" s="31">
        <v>-4400000</v>
      </c>
      <c r="Q215" s="95">
        <v>130137</v>
      </c>
      <c r="R215" s="95"/>
      <c r="S215" s="33">
        <v>-4269863</v>
      </c>
      <c r="T215" s="34">
        <v>0.77</v>
      </c>
    </row>
    <row r="216" spans="1:20" x14ac:dyDescent="0.25">
      <c r="B216" s="36"/>
      <c r="C216" s="36"/>
      <c r="D216" s="37"/>
      <c r="E216" s="36"/>
      <c r="F216" s="38"/>
      <c r="G216" s="39"/>
      <c r="H216" s="40"/>
      <c r="I216" s="41"/>
      <c r="J216" s="41"/>
      <c r="K216" s="41"/>
      <c r="L216" s="41"/>
      <c r="M216" s="38"/>
      <c r="N216" s="42"/>
      <c r="O216" s="43"/>
      <c r="P216" s="44"/>
      <c r="Q216" s="44"/>
      <c r="R216" s="44"/>
      <c r="S216" s="44"/>
      <c r="T216" s="65"/>
    </row>
    <row r="217" spans="1:20" x14ac:dyDescent="0.25">
      <c r="B217" s="41"/>
      <c r="C217" s="41"/>
      <c r="D217" s="82"/>
      <c r="E217" s="41"/>
      <c r="F217" s="83"/>
      <c r="G217" s="39"/>
      <c r="H217" s="40"/>
      <c r="I217" s="41"/>
      <c r="J217" s="41"/>
      <c r="K217" s="41"/>
      <c r="L217" s="41"/>
      <c r="M217" s="38"/>
      <c r="N217" s="42"/>
      <c r="O217" s="43"/>
      <c r="P217" s="44"/>
      <c r="Q217" s="44"/>
      <c r="R217" s="44"/>
      <c r="S217" s="44"/>
      <c r="T217" s="84"/>
    </row>
    <row r="218" spans="1:20" x14ac:dyDescent="0.25">
      <c r="B218" s="41"/>
      <c r="C218" s="41"/>
      <c r="D218" s="82"/>
      <c r="E218" s="41"/>
      <c r="F218" s="83"/>
      <c r="G218" s="39"/>
      <c r="H218" s="40"/>
      <c r="I218" s="41"/>
      <c r="J218" s="41"/>
      <c r="K218" s="41"/>
      <c r="L218" s="41"/>
      <c r="M218" s="38"/>
      <c r="N218" s="42"/>
      <c r="O218" s="43"/>
      <c r="P218" s="44"/>
      <c r="Q218" s="44"/>
      <c r="R218" s="44"/>
      <c r="S218" s="44"/>
      <c r="T218" s="84"/>
    </row>
    <row r="219" spans="1:20" x14ac:dyDescent="0.25">
      <c r="B219" s="41"/>
      <c r="C219" s="41"/>
      <c r="D219" s="82"/>
      <c r="E219" s="41"/>
      <c r="F219" s="83"/>
      <c r="G219" s="39"/>
      <c r="H219" s="40"/>
      <c r="I219" s="41"/>
      <c r="J219" s="41"/>
      <c r="K219" s="41"/>
      <c r="L219" s="41"/>
      <c r="M219" s="83"/>
      <c r="N219" s="42"/>
      <c r="O219" s="43"/>
      <c r="P219" s="44"/>
      <c r="Q219" s="44"/>
      <c r="R219" s="44"/>
      <c r="S219" s="44"/>
      <c r="T219" s="84"/>
    </row>
    <row r="220" spans="1:20" x14ac:dyDescent="0.25">
      <c r="B220" s="41"/>
      <c r="C220" s="41"/>
      <c r="D220" s="82"/>
      <c r="E220" s="41"/>
      <c r="F220" s="83"/>
      <c r="G220" s="39"/>
      <c r="H220" s="40"/>
      <c r="I220" s="41"/>
      <c r="J220" s="41"/>
      <c r="K220" s="41"/>
      <c r="L220" s="41"/>
      <c r="M220" s="83"/>
      <c r="N220" s="42"/>
      <c r="O220" s="43"/>
      <c r="P220" s="44"/>
      <c r="Q220" s="44"/>
      <c r="R220" s="44"/>
      <c r="S220" s="44"/>
      <c r="T220" s="84"/>
    </row>
    <row r="221" spans="1:20" x14ac:dyDescent="0.25">
      <c r="B221" s="41"/>
      <c r="C221" s="41"/>
      <c r="D221" s="82"/>
      <c r="E221" s="41"/>
      <c r="F221" s="83"/>
      <c r="G221" s="39"/>
      <c r="H221" s="40"/>
      <c r="I221" s="41"/>
      <c r="J221" s="41"/>
      <c r="K221" s="41"/>
      <c r="L221" s="41"/>
      <c r="M221" s="83"/>
      <c r="N221" s="42"/>
      <c r="O221" s="43"/>
      <c r="P221" s="44"/>
      <c r="Q221" s="44"/>
      <c r="R221" s="44"/>
      <c r="S221" s="44"/>
      <c r="T221" s="84"/>
    </row>
    <row r="222" spans="1:20" x14ac:dyDescent="0.25">
      <c r="N222" s="89"/>
      <c r="O222" s="90"/>
      <c r="P222" s="91"/>
      <c r="Q222" s="91"/>
      <c r="R222" s="91"/>
      <c r="S222" s="91"/>
    </row>
    <row r="223" spans="1:20" x14ac:dyDescent="0.25">
      <c r="N223" s="89"/>
      <c r="O223" s="90"/>
      <c r="P223" s="91"/>
      <c r="Q223" s="91"/>
      <c r="R223" s="91"/>
      <c r="S223" s="91"/>
    </row>
    <row r="224" spans="1:20" x14ac:dyDescent="0.25">
      <c r="N224" s="89"/>
      <c r="O224" s="90"/>
      <c r="P224" s="91"/>
      <c r="Q224" s="91"/>
      <c r="R224" s="91"/>
      <c r="S224" s="91"/>
    </row>
    <row r="225" spans="14:19" x14ac:dyDescent="0.25">
      <c r="N225" s="89"/>
      <c r="O225" s="90"/>
      <c r="P225" s="91"/>
      <c r="Q225" s="91"/>
      <c r="R225" s="91"/>
      <c r="S225" s="91"/>
    </row>
    <row r="226" spans="14:19" x14ac:dyDescent="0.25">
      <c r="N226" s="89"/>
      <c r="O226" s="90"/>
      <c r="P226" s="91"/>
      <c r="Q226" s="91"/>
      <c r="R226" s="91"/>
      <c r="S226" s="91"/>
    </row>
    <row r="227" spans="14:19" x14ac:dyDescent="0.25">
      <c r="N227" s="89"/>
      <c r="O227" s="90"/>
      <c r="P227" s="91"/>
      <c r="Q227" s="91"/>
      <c r="R227" s="91"/>
      <c r="S227" s="91"/>
    </row>
    <row r="228" spans="14:19" x14ac:dyDescent="0.25">
      <c r="N228" s="89"/>
      <c r="O228" s="90"/>
      <c r="P228" s="91"/>
      <c r="Q228" s="91"/>
      <c r="R228" s="91"/>
      <c r="S228" s="91"/>
    </row>
    <row r="229" spans="14:19" x14ac:dyDescent="0.25">
      <c r="N229" s="89"/>
      <c r="O229" s="90"/>
      <c r="P229" s="91"/>
      <c r="Q229" s="91"/>
      <c r="R229" s="91"/>
      <c r="S229" s="91"/>
    </row>
    <row r="230" spans="14:19" x14ac:dyDescent="0.25">
      <c r="N230" s="89"/>
      <c r="O230" s="90"/>
      <c r="P230" s="91"/>
      <c r="Q230" s="91"/>
      <c r="R230" s="91"/>
      <c r="S230" s="91"/>
    </row>
  </sheetData>
  <mergeCells count="1">
    <mergeCell ref="U1:U2"/>
  </mergeCells>
  <hyperlinks>
    <hyperlink ref="A3" r:id="rId1" display="http://www.aluminalimited.com/"/>
    <hyperlink ref="A6" r:id="rId2" display="http://www.aluminalimited.com/"/>
    <hyperlink ref="A4" r:id="rId3" display="http://www.aluminalimited.com/"/>
    <hyperlink ref="A5" r:id="rId4" display="http://www.aluminalimited.com/"/>
    <hyperlink ref="A7:A8" r:id="rId5" display="http://www.aluminalimited.com/"/>
    <hyperlink ref="A9" r:id="rId6" display="http://avancoresources.com/"/>
    <hyperlink ref="A10" r:id="rId7" display="http://avancoresources.com/"/>
    <hyperlink ref="A11" r:id="rId8" display="http://www.baseresources.com.au/"/>
    <hyperlink ref="A12:A14" r:id="rId9" display="http://www.baseresources.com.au/"/>
    <hyperlink ref="A15" r:id="rId10" display="https://beadellresources.com.au/"/>
    <hyperlink ref="A16:A20" r:id="rId11" display="https://beadellresources.com.au/"/>
    <hyperlink ref="A21" r:id="rId12" display="https://www.bhp.com/"/>
    <hyperlink ref="A26" r:id="rId13" display="https://www.bhp.com/"/>
    <hyperlink ref="A33" r:id="rId14" display="https://www.bhp.com/"/>
    <hyperlink ref="A58" r:id="rId15" display="https://www.bhp.com/"/>
    <hyperlink ref="A52" r:id="rId16" display="https://www.bhp.com/"/>
    <hyperlink ref="A22:A25" r:id="rId17" display="https://www.bhp.com/"/>
    <hyperlink ref="A27:A32" r:id="rId18" display="https://www.bhp.com/"/>
    <hyperlink ref="A34:A41" r:id="rId19" display="https://www.bhp.com/"/>
    <hyperlink ref="A42:A51" r:id="rId20" display="https://www.bhp.com/"/>
    <hyperlink ref="A53:A57" r:id="rId21" display="https://www.bhp.com/"/>
    <hyperlink ref="A59:A63" r:id="rId22" display="https://www.bhp.com/"/>
    <hyperlink ref="A64:A69" r:id="rId23" display="http://www.cratergold.com.au/IRM/content/default.aspx"/>
    <hyperlink ref="A70" r:id="rId24" display="http://www.kingsrosemining.com.au/"/>
    <hyperlink ref="A71:A76" r:id="rId25" display="http://www.kingsrosemining.com.au/"/>
    <hyperlink ref="A77" r:id="rId26" display="http://www.lucapa.com.au/"/>
    <hyperlink ref="A78:A79" r:id="rId27" display="http://www.lucapa.com.au/"/>
    <hyperlink ref="A80" r:id="rId28" display="http://www.mmg.com/en/About-Us.aspx"/>
    <hyperlink ref="A86" r:id="rId29" display="http://www.mmg.com/en/About-Us.aspx"/>
    <hyperlink ref="A88" r:id="rId30" display="http://www.mmg.com/en/About-Us.aspx"/>
    <hyperlink ref="A81:A85" r:id="rId31" display="http://www.mmg.com/en/About-Us.aspx"/>
    <hyperlink ref="A87" r:id="rId32" display="http://www.mmg.com/en/About-Us.aspx"/>
    <hyperlink ref="A89:A96" r:id="rId33" display="http://www.mmg.com/en/About-Us.aspx"/>
    <hyperlink ref="A97" r:id="rId34" display="http://www.oceanagold.com/"/>
    <hyperlink ref="A98:A101" r:id="rId35" display="http://www.oceanagold.com/"/>
    <hyperlink ref="A102" r:id="rId36" display="http://www.rangeresources.co.uk/"/>
    <hyperlink ref="A103:A108" r:id="rId37" display="http://www.rangeresources.co.uk/"/>
    <hyperlink ref="A109" r:id="rId38" display="http://www.riotinto.com/"/>
    <hyperlink ref="A119" r:id="rId39" display="http://www.riotinto.com/"/>
    <hyperlink ref="A129" r:id="rId40" display="http://www.riotinto.com/"/>
    <hyperlink ref="A139" r:id="rId41" display="http://www.riotinto.com/"/>
    <hyperlink ref="A149" r:id="rId42" display="http://www.riotinto.com/"/>
    <hyperlink ref="A154" r:id="rId43" display="http://www.riotinto.com/"/>
    <hyperlink ref="A163" r:id="rId44" display="http://www.riotinto.com/"/>
    <hyperlink ref="A173" r:id="rId45" display="http://www.riotinto.com/"/>
    <hyperlink ref="A183" r:id="rId46" display="http://www.riotinto.com/"/>
    <hyperlink ref="A110:A118" r:id="rId47" display="http://www.riotinto.com/"/>
    <hyperlink ref="A120:A128" r:id="rId48" display="http://www.riotinto.com/"/>
    <hyperlink ref="A130:A138" r:id="rId49" display="http://www.riotinto.com/"/>
    <hyperlink ref="A140:A148" r:id="rId50" display="http://www.riotinto.com/"/>
    <hyperlink ref="A150:A153" r:id="rId51" display="http://www.riotinto.com/"/>
    <hyperlink ref="A189" r:id="rId52" display="https://www.south32.net/"/>
    <hyperlink ref="A197" r:id="rId53" display="https://www.south32.net/"/>
    <hyperlink ref="A193" r:id="rId54" display="https://www.south32.net/"/>
    <hyperlink ref="A201" r:id="rId55" display="https://www.south32.net/"/>
    <hyperlink ref="A207" r:id="rId56" display="https://stbarbara.com.au/"/>
    <hyperlink ref="A212" r:id="rId57" display="http://www.universalcoal.com/our-projects/our-thermal-coal-projects/"/>
    <hyperlink ref="A155" r:id="rId58" display="http://www.riotinto.com/"/>
    <hyperlink ref="A156" r:id="rId59" display="http://www.riotinto.com/"/>
    <hyperlink ref="A157" r:id="rId60" display="http://www.riotinto.com/"/>
    <hyperlink ref="A158" r:id="rId61" display="http://www.riotinto.com/"/>
    <hyperlink ref="A159" r:id="rId62" display="http://www.riotinto.com/"/>
    <hyperlink ref="A160" r:id="rId63" display="http://www.riotinto.com/"/>
    <hyperlink ref="A161" r:id="rId64" display="http://www.riotinto.com/"/>
    <hyperlink ref="A162" r:id="rId65" display="http://www.riotinto.com/"/>
    <hyperlink ref="A164" r:id="rId66" display="http://www.riotinto.com/"/>
    <hyperlink ref="A165" r:id="rId67" display="http://www.riotinto.com/"/>
    <hyperlink ref="A166" r:id="rId68" display="http://www.riotinto.com/"/>
    <hyperlink ref="A167" r:id="rId69" display="http://www.riotinto.com/"/>
    <hyperlink ref="A168" r:id="rId70" display="http://www.riotinto.com/"/>
    <hyperlink ref="A169" r:id="rId71" display="http://www.riotinto.com/"/>
    <hyperlink ref="A170" r:id="rId72" display="http://www.riotinto.com/"/>
    <hyperlink ref="A171" r:id="rId73" display="http://www.riotinto.com/"/>
    <hyperlink ref="A172" r:id="rId74" display="http://www.riotinto.com/"/>
    <hyperlink ref="A174" r:id="rId75" display="http://www.riotinto.com/"/>
    <hyperlink ref="A175" r:id="rId76" display="http://www.riotinto.com/"/>
    <hyperlink ref="A176" r:id="rId77" display="http://www.riotinto.com/"/>
    <hyperlink ref="A177" r:id="rId78" display="http://www.riotinto.com/"/>
    <hyperlink ref="A178" r:id="rId79" display="http://www.riotinto.com/"/>
    <hyperlink ref="A179" r:id="rId80" display="http://www.riotinto.com/"/>
    <hyperlink ref="A180" r:id="rId81" display="http://www.riotinto.com/"/>
    <hyperlink ref="A181" r:id="rId82" display="http://www.riotinto.com/"/>
    <hyperlink ref="A182" r:id="rId83" display="http://www.riotinto.com/"/>
    <hyperlink ref="A184" r:id="rId84" display="http://www.riotinto.com/"/>
    <hyperlink ref="A185" r:id="rId85" display="http://www.riotinto.com/"/>
    <hyperlink ref="A186" r:id="rId86" display="http://www.riotinto.com/"/>
    <hyperlink ref="A187" r:id="rId87" display="http://www.riotinto.com/"/>
    <hyperlink ref="A188" r:id="rId88" display="http://www.riotinto.com/"/>
    <hyperlink ref="A190" r:id="rId89" display="https://www.south32.net/"/>
    <hyperlink ref="A191" r:id="rId90" display="https://www.south32.net/"/>
    <hyperlink ref="A192" r:id="rId91" display="https://www.south32.net/"/>
    <hyperlink ref="A194" r:id="rId92" display="https://www.south32.net/"/>
    <hyperlink ref="A195" r:id="rId93" display="https://www.south32.net/"/>
    <hyperlink ref="A196" r:id="rId94" display="https://www.south32.net/"/>
    <hyperlink ref="A198" r:id="rId95" display="https://www.south32.net/"/>
    <hyperlink ref="A199" r:id="rId96" display="https://www.south32.net/"/>
    <hyperlink ref="A200" r:id="rId97" display="https://www.south32.net/"/>
    <hyperlink ref="A202" r:id="rId98" display="https://www.south32.net/"/>
    <hyperlink ref="A203" r:id="rId99" display="https://www.south32.net/"/>
    <hyperlink ref="A204" r:id="rId100" display="https://www.south32.net/"/>
    <hyperlink ref="A205" r:id="rId101" display="https://www.south32.net/"/>
    <hyperlink ref="A206" r:id="rId102" display="https://www.south32.net/"/>
    <hyperlink ref="A208" r:id="rId103" display="https://stbarbara.com.au/"/>
    <hyperlink ref="A209" r:id="rId104" display="https://stbarbara.com.au/"/>
    <hyperlink ref="A215" r:id="rId105" display="http://www.universalcoal.com/our-projects/our-thermal-coal-projects/"/>
    <hyperlink ref="A210" r:id="rId106" display="https://stbarbara.com.au/"/>
    <hyperlink ref="A211" r:id="rId107" display="https://stbarbara.com.au/"/>
    <hyperlink ref="A213" r:id="rId108" display="http://www.universalcoal.com/our-projects/our-thermal-coal-projects/"/>
    <hyperlink ref="A214" r:id="rId109" display="http://www.universalcoal.com/our-projects/our-thermal-coal-projects/"/>
  </hyperlinks>
  <pageMargins left="0.7" right="0.7" top="0.75" bottom="0.75" header="0.3" footer="0.3"/>
  <pageSetup paperSize="9" orientation="portrait" r:id="rId1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All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 Cullen</dc:creator>
  <cp:lastModifiedBy>Lisa Lee</cp:lastModifiedBy>
  <dcterms:created xsi:type="dcterms:W3CDTF">2018-12-18T23:20:48Z</dcterms:created>
  <dcterms:modified xsi:type="dcterms:W3CDTF">2019-07-02T05:33:04Z</dcterms:modified>
</cp:coreProperties>
</file>