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parlnsw.sharepoint.com/sites/ReServ/Publications/Research papers - current/Coal mining/"/>
    </mc:Choice>
  </mc:AlternateContent>
  <xr:revisionPtr revIDLastSave="1588" documentId="13_ncr:1_{90536515-BCFB-4635-A58E-02EE8900D91C}" xr6:coauthVersionLast="47" xr6:coauthVersionMax="47" xr10:uidLastSave="{09EC687A-52E8-41E6-85DA-15109AEE2CC9}"/>
  <bookViews>
    <workbookView xWindow="28680" yWindow="-120" windowWidth="29040" windowHeight="15720" xr2:uid="{34875F06-CAFD-4096-8E9F-A4814BFD44CC}"/>
  </bookViews>
  <sheets>
    <sheet name="Cover Page" sheetId="1" r:id="rId1"/>
    <sheet name="Coal mines in NSW" sheetId="4" r:id="rId2"/>
    <sheet name="Employment and production" sheetId="9" r:id="rId3"/>
    <sheet name="Exports" sheetId="5" r:id="rId4"/>
    <sheet name="Royalties" sheetId="6" r:id="rId5"/>
  </sheets>
  <definedNames>
    <definedName name="_xlnm._FilterDatabase" localSheetId="1" hidden="1">'Coal mines in NSW'!$A$14:$S$14</definedName>
    <definedName name="_xlnm._FilterDatabase" localSheetId="3" hidden="1">Exports!$A$39:$C$39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5" l="1"/>
  <c r="D13" i="5"/>
  <c r="E13" i="5"/>
  <c r="F13" i="5"/>
  <c r="G13" i="5"/>
  <c r="H13" i="5"/>
  <c r="I13" i="5"/>
  <c r="J13" i="5"/>
  <c r="K13" i="5"/>
  <c r="L13" i="5"/>
  <c r="M13" i="5"/>
  <c r="N13" i="5"/>
  <c r="O13" i="5"/>
  <c r="P13" i="5"/>
  <c r="B13" i="5"/>
  <c r="C16" i="6"/>
  <c r="N26" i="4" l="1"/>
  <c r="C15" i="6"/>
  <c r="C14" i="6"/>
  <c r="C13" i="6"/>
  <c r="C12" i="6"/>
  <c r="C11" i="6"/>
  <c r="C10" i="6"/>
  <c r="J18" i="4"/>
  <c r="N35" i="4"/>
  <c r="N37" i="4"/>
  <c r="M37" i="4"/>
  <c r="J37" i="4"/>
  <c r="N48" i="4"/>
  <c r="J51" i="4"/>
</calcChain>
</file>

<file path=xl/sharedStrings.xml><?xml version="1.0" encoding="utf-8"?>
<sst xmlns="http://schemas.openxmlformats.org/spreadsheetml/2006/main" count="715" uniqueCount="385">
  <si>
    <t>Publication date</t>
  </si>
  <si>
    <t>Contents</t>
  </si>
  <si>
    <t>Summary</t>
  </si>
  <si>
    <t>Publication number</t>
  </si>
  <si>
    <t>ISSN</t>
  </si>
  <si>
    <t xml:space="preserve">ISSN 2981-8354 (Online) </t>
  </si>
  <si>
    <t>Related Parliamentary Research Service publications</t>
  </si>
  <si>
    <t>Copyright</t>
  </si>
  <si>
    <t>Disclaimer</t>
  </si>
  <si>
    <t>Any advice on legislation or legal policy issues contained in this publication is provided for use in parliamentary debate and for related parliamentary purposes. This publication is not professional legal opinion.</t>
  </si>
  <si>
    <t>About the Parliamentary Research Service</t>
  </si>
  <si>
    <t>The NSW Parliamentary Research Service provides impartial research, data and analysis services for members of the NSW Parliament.</t>
  </si>
  <si>
    <t>Acknowledgement of Country</t>
  </si>
  <si>
    <t>The Parliament of New South Wales acknowledges and respects the traditional lands of all Aboriginal people and pays respects to all Elders past and present. We acknowledge the Gadigal people as the traditional custodians of the land on which the Parliament of New South Wales stands.</t>
  </si>
  <si>
    <t>Sources</t>
  </si>
  <si>
    <t>Notes</t>
  </si>
  <si>
    <t>2021-22</t>
  </si>
  <si>
    <t>2019-20</t>
  </si>
  <si>
    <t>Daniel Montoya, BEnvSc (Hons), PhD. Senior Research Officer, Parliamentary Research Service</t>
  </si>
  <si>
    <t>Author</t>
  </si>
  <si>
    <t>© 2025 Except to the extent of the uses permitted under the Copyright Act 1968, no part of this document may be reproduced or transmitted in any form or by any means including information storage and retrieval systems, without the prior consent from the Senior Manager, NSW Parliamentary Research Service, other than by members of the New South Wales Parliament in the course of their official duties.</t>
  </si>
  <si>
    <t>NSW EPA, NSW coal mine environment protection licences, 2024</t>
  </si>
  <si>
    <t>Australasian Centre for Corporate Responsibility, More cost, less benefit for NSW: the flawed rationale for the Hunter Valley coal mine expansion, Updated 22 August 2025.</t>
  </si>
  <si>
    <t>NSW Legislative Council Standing Committee on State Development, Beneficial and productive post-mining land use, April 2025, p3.</t>
  </si>
  <si>
    <t>Run-of-mine (ROM) coal is the total amount of coal extracted from the mine before any processing takes place</t>
  </si>
  <si>
    <t>Operational coal mines</t>
  </si>
  <si>
    <t>Coal mine</t>
  </si>
  <si>
    <t>Suburb</t>
  </si>
  <si>
    <t>Company</t>
  </si>
  <si>
    <t>Closure date</t>
  </si>
  <si>
    <t>Closure date source</t>
  </si>
  <si>
    <t>Jobs</t>
  </si>
  <si>
    <t>Job quote</t>
  </si>
  <si>
    <t>Annual supply (million tonnes) (2024) (saleable)</t>
  </si>
  <si>
    <t>Annual supply (million tonnes) (2024) (ROM)</t>
  </si>
  <si>
    <t>Supply source</t>
  </si>
  <si>
    <t>Invincible open cut mine</t>
  </si>
  <si>
    <t>Cullen Bullen</t>
  </si>
  <si>
    <t>Castlereagh Coal</t>
  </si>
  <si>
    <t>Combined workforce of between 22 and 35 during project life</t>
  </si>
  <si>
    <t>Clarence underground mine</t>
  </si>
  <si>
    <t>Newnes Junction</t>
  </si>
  <si>
    <t>Centennial</t>
  </si>
  <si>
    <t>Up to 300</t>
  </si>
  <si>
    <t>Singleton</t>
  </si>
  <si>
    <t>Glencore</t>
  </si>
  <si>
    <t>Mount Pleasant open cut mine</t>
  </si>
  <si>
    <t>Muswellbrook</t>
  </si>
  <si>
    <t>MACH Energy</t>
  </si>
  <si>
    <t>MACH Energy had received approval to mine up to December 2048, but this approval was overturned on 24 July 2025</t>
  </si>
  <si>
    <t>More than 400</t>
  </si>
  <si>
    <t>ABC News</t>
  </si>
  <si>
    <t>Law Society Journal reporting on case</t>
  </si>
  <si>
    <t>Chain Valley underground mine</t>
  </si>
  <si>
    <t>Chain Valley Bay</t>
  </si>
  <si>
    <t>Delta</t>
  </si>
  <si>
    <t>Part of integrated mining operation that includes Mannering Colliery</t>
  </si>
  <si>
    <t>Mannering underground mine</t>
  </si>
  <si>
    <t>Doyalson</t>
  </si>
  <si>
    <t>Part of integrated mining operation that includes Chain Valley Colliery. Approved coal mining limit of 1.1 Mt pa</t>
  </si>
  <si>
    <t>Springvale underground mine</t>
  </si>
  <si>
    <t>Lidsdale</t>
  </si>
  <si>
    <t>Around 400</t>
  </si>
  <si>
    <t>-</t>
  </si>
  <si>
    <t>Mount Arthur open cut mine</t>
  </si>
  <si>
    <t>BHP</t>
  </si>
  <si>
    <t>Bloomfield open cut mine</t>
  </si>
  <si>
    <t>Ashtonfield</t>
  </si>
  <si>
    <t>Bloomfield</t>
  </si>
  <si>
    <t>Dendrobium underground mine and Cordeaux underground mine</t>
  </si>
  <si>
    <t>Mount Kembla</t>
  </si>
  <si>
    <t>GM3</t>
  </si>
  <si>
    <t>ICHPL employs over 2,000 people across both Appin and Dendrobium mines</t>
  </si>
  <si>
    <t>Mangoola open cut mine</t>
  </si>
  <si>
    <t>Dora Creek</t>
  </si>
  <si>
    <t>Tarrawonga open cut mine</t>
  </si>
  <si>
    <t>Boggabri</t>
  </si>
  <si>
    <t>Whitehaven</t>
  </si>
  <si>
    <t>Metropolitan underground mine</t>
  </si>
  <si>
    <t>Helensburgh</t>
  </si>
  <si>
    <t>Peabody Energy</t>
  </si>
  <si>
    <t>Approximately 300</t>
  </si>
  <si>
    <t>Myuna underground mine</t>
  </si>
  <si>
    <t>Wangi Wangi</t>
  </si>
  <si>
    <t>Around 250</t>
  </si>
  <si>
    <t>Tahmoor underground mine</t>
  </si>
  <si>
    <t>Tahmoor</t>
  </si>
  <si>
    <t>Simec Group</t>
  </si>
  <si>
    <t xml:space="preserve"> Simec Group</t>
  </si>
  <si>
    <t>Simec Group (2023)</t>
  </si>
  <si>
    <t>Wilpinjong open cut mine</t>
  </si>
  <si>
    <t>Wilpinjong</t>
  </si>
  <si>
    <t>572 staff and 144 contractors</t>
  </si>
  <si>
    <t>Maules Creek open cut mine</t>
  </si>
  <si>
    <t>559 staff and 273 contractors</t>
  </si>
  <si>
    <t>Ulan underground mine</t>
  </si>
  <si>
    <t>Ullan</t>
  </si>
  <si>
    <t>Ashton open cut mine</t>
  </si>
  <si>
    <t>Camberwell</t>
  </si>
  <si>
    <t>Yancoal</t>
  </si>
  <si>
    <t>Boggabri open cut mine</t>
  </si>
  <si>
    <t>Mount Thorley open cut mine and Warkworth open cut mine</t>
  </si>
  <si>
    <t>Mount Thorley</t>
  </si>
  <si>
    <t>Mining Intelligence and News</t>
  </si>
  <si>
    <t>Mount Owen open cut mine and Glendell open cut mine</t>
  </si>
  <si>
    <t>Operations at Glendell Mine ceased in Nov 2022. Operations at Ravensworth East ceased in March 2024</t>
  </si>
  <si>
    <t>Airly underground mine</t>
  </si>
  <si>
    <t>Capertee</t>
  </si>
  <si>
    <t>Up to 130</t>
  </si>
  <si>
    <t>Moolarben open cut and underground mine</t>
  </si>
  <si>
    <t>Ulan</t>
  </si>
  <si>
    <t>895 FTE</t>
  </si>
  <si>
    <t>Bengalla open cut mine</t>
  </si>
  <si>
    <t>New Hope</t>
  </si>
  <si>
    <t>966 permanent employees and contractors</t>
  </si>
  <si>
    <t>Ravensworth open cut mine</t>
  </si>
  <si>
    <t>Ravensworth</t>
  </si>
  <si>
    <t>Mandalong underground mine</t>
  </si>
  <si>
    <t>Over 500</t>
  </si>
  <si>
    <t>Appin underground mine</t>
  </si>
  <si>
    <t>Appin</t>
  </si>
  <si>
    <t>Approximately 1,300</t>
  </si>
  <si>
    <t>United open cut mine and Wambo underground mine (United Wambo)</t>
  </si>
  <si>
    <t>Warkworth</t>
  </si>
  <si>
    <t>Narrabri underground mine</t>
  </si>
  <si>
    <t>Baan Baa</t>
  </si>
  <si>
    <t>Around 500</t>
  </si>
  <si>
    <t>Vickery open cut mine</t>
  </si>
  <si>
    <t>Maxwell underground mine</t>
  </si>
  <si>
    <t>Malabar Resources</t>
  </si>
  <si>
    <t>Expected to generate 430 FT jobs once complete</t>
  </si>
  <si>
    <t>Uncommenced coal mines</t>
  </si>
  <si>
    <t>Wallarah 2 coal mine</t>
  </si>
  <si>
    <t>Kores Australia</t>
  </si>
  <si>
    <t>Black Hill</t>
  </si>
  <si>
    <t>Angus Place underground mine</t>
  </si>
  <si>
    <t>Austar underground mine</t>
  </si>
  <si>
    <t>Pelton</t>
  </si>
  <si>
    <t>Awaba underground mine</t>
  </si>
  <si>
    <t>Awaba</t>
  </si>
  <si>
    <t>Berrima underground mine</t>
  </si>
  <si>
    <t>Medway</t>
  </si>
  <si>
    <t>Boral</t>
  </si>
  <si>
    <t>Cullen Valley open cut mine</t>
  </si>
  <si>
    <t>Dartbrook underground mine</t>
  </si>
  <si>
    <t>See also the quarterly activities report for the period ended 30 June 2025</t>
  </si>
  <si>
    <t>Duralie open cut mine</t>
  </si>
  <si>
    <t>Stroud Road</t>
  </si>
  <si>
    <t>Integra underground mine</t>
  </si>
  <si>
    <t>Glennies Creek</t>
  </si>
  <si>
    <t>PortLand</t>
  </si>
  <si>
    <t>Liddell open cut mine</t>
  </si>
  <si>
    <t>Muswellbrook open cut mine</t>
  </si>
  <si>
    <t>Newstan underground mine</t>
  </si>
  <si>
    <t>Fassifern</t>
  </si>
  <si>
    <t>Pine Dale open cut mine</t>
  </si>
  <si>
    <t>EnergyAustralia</t>
  </si>
  <si>
    <t>Rocglen open cut mine</t>
  </si>
  <si>
    <t>Gunnedah</t>
  </si>
  <si>
    <t>Russell Vale underground mine</t>
  </si>
  <si>
    <t>Russell Vale</t>
  </si>
  <si>
    <t>Wollongong Resources</t>
  </si>
  <si>
    <t>Stratford open cut mine</t>
  </si>
  <si>
    <t>Stratford</t>
  </si>
  <si>
    <t>Werris Creek open cut mine</t>
  </si>
  <si>
    <t>Werris Creek</t>
  </si>
  <si>
    <t>Teralba</t>
  </si>
  <si>
    <t>Wongawilli underground mine</t>
  </si>
  <si>
    <t>Wongawilli</t>
  </si>
  <si>
    <t>Department of Foreign Affairs and Trade (DFAT), State by country and TRIEC pivot table 2006 to 2024, January 2025</t>
  </si>
  <si>
    <t>Year</t>
  </si>
  <si>
    <t>Value ($'000)</t>
  </si>
  <si>
    <t>NSW mining and coal mining royalties</t>
  </si>
  <si>
    <t>NSW Government, NSW Budget 2025-26, Budget Paper No.01 Budget Statement, 2025, p5-2</t>
  </si>
  <si>
    <t>NSW royalties data</t>
  </si>
  <si>
    <t>Coal mining revenue ($m)</t>
  </si>
  <si>
    <t>Coal mining revenue (%)</t>
  </si>
  <si>
    <t>Total revenue ($m)</t>
  </si>
  <si>
    <t>NSW Resources data</t>
  </si>
  <si>
    <t>2018-19</t>
  </si>
  <si>
    <t>2020-21</t>
  </si>
  <si>
    <t>2022-23</t>
  </si>
  <si>
    <t>2023-24</t>
  </si>
  <si>
    <t>NSW Budget data</t>
  </si>
  <si>
    <t>2023-24 (Actual)</t>
  </si>
  <si>
    <t>2024-25 (Revised)</t>
  </si>
  <si>
    <t>2025-26 (Budget)</t>
  </si>
  <si>
    <t>2026-27 (Forward estimates)</t>
  </si>
  <si>
    <t>2027-28 (Forward estimates)</t>
  </si>
  <si>
    <t>2028-29 (Forward estimates)</t>
  </si>
  <si>
    <t>NSW planning portal</t>
  </si>
  <si>
    <t>Hunter Valley Operations North open cut coal (managed as 1 mine with HVO South)</t>
  </si>
  <si>
    <t>Hunter Valley Operations South open cut coal (managed as 1 mine with HVO North)</t>
  </si>
  <si>
    <t>1,520*</t>
  </si>
  <si>
    <t>1,520 employed at HVO North and HVO South</t>
  </si>
  <si>
    <t>11.1*</t>
  </si>
  <si>
    <t>Amount of saleable coal not broken down by HVO North and HVO South</t>
  </si>
  <si>
    <t>NSW planning portal - extension as part of Chain Valley Colliery consolidation project</t>
  </si>
  <si>
    <t>Moolarben coal complex comprised of 4 open cut and 3 underground mining areas. Proposed expansion would extend open cut mining south of the approved OC3 open cut pit as well as develop 4 new open cut pits. The extended mining operations would provide approximately 10 years of mining (from approx. 2025 to 2034)</t>
  </si>
  <si>
    <t>Ravensworth underground mine, which is part of the Ashton Mine Complex, has planning approval for mining until Dec 2032</t>
  </si>
  <si>
    <t>Dec 48*</t>
  </si>
  <si>
    <t>Rix’s Creek North open cut mine (managed as 1 mine with Rix's Creek South)</t>
  </si>
  <si>
    <t>Rix’s Creek South open cut mine (managed as 1 mine with Rix's Creek North)</t>
  </si>
  <si>
    <t>359*</t>
  </si>
  <si>
    <t>359 employees at Rix's Creek North and South</t>
  </si>
  <si>
    <t>Approval to mine Tahmoor North expired in June 2024</t>
  </si>
  <si>
    <t>Proposed extraction of additional 34Mt of ROM coal within the same timeframe</t>
  </si>
  <si>
    <t>Proposed extension/expansion</t>
  </si>
  <si>
    <t>Source</t>
  </si>
  <si>
    <t>Source 2</t>
  </si>
  <si>
    <t>Approval to Dec 2015</t>
  </si>
  <si>
    <t>Approval to Dec 2020</t>
  </si>
  <si>
    <t>Approval to Aug 2030</t>
  </si>
  <si>
    <t>While the mine was placed into voluntary administration in early July, as of late July 2025 it was still in operation</t>
  </si>
  <si>
    <t>Dartbrook Operations</t>
  </si>
  <si>
    <t>Approval to Dec 2035</t>
  </si>
  <si>
    <t>Approval to Dec 2028</t>
  </si>
  <si>
    <t>Approval to Dec 2022</t>
  </si>
  <si>
    <t>Approval to Jul 2021</t>
  </si>
  <si>
    <t>Proposed 15 year extension</t>
  </si>
  <si>
    <t>Under care and maintenance until such time as development consent is obtained to continue mining operations</t>
  </si>
  <si>
    <t>Has been undergoing rehabilitation since June 2019</t>
  </si>
  <si>
    <t>Focus has shifted to mine closure and rehabilitation works</t>
  </si>
  <si>
    <t>Ivanhoe coal mines</t>
  </si>
  <si>
    <t>Mine closure works commenced following cessation of mining in June 2024</t>
  </si>
  <si>
    <t>Duralie is currently undertaking mine closure planning and execution works to decommission and rehabilitate the site</t>
  </si>
  <si>
    <t>Closure notes</t>
  </si>
  <si>
    <t>In care and maintenance since December 2022</t>
  </si>
  <si>
    <t>In the process of final closure</t>
  </si>
  <si>
    <t>In care and maintenance. All available coal resources have been exhausted</t>
  </si>
  <si>
    <t>Austar is undertaking mine closure planning and execution works to decommission and rehabilitate the site to a safe, stable and non-polluting condition to enable beneficial future land uses</t>
  </si>
  <si>
    <t>Angus Place has been on care and maintenance since early 2015. Angus Place will continue to meet safety and environmental regulations and the site will be appropriately maintained to enable a safe and efficient reopening.</t>
  </si>
  <si>
    <t>Approvals</t>
  </si>
  <si>
    <t>Extension notes</t>
  </si>
  <si>
    <t>Charbon underground and open cut mine</t>
  </si>
  <si>
    <t>Since its closure in 2015, Charbon is being progressively rehabilitated, returning it to pre-mining conditions, which may include future economic activity, conservation or social use.</t>
  </si>
  <si>
    <t>Charbon</t>
  </si>
  <si>
    <t>Tasman coal mine</t>
  </si>
  <si>
    <t>Donaldson open cut mine</t>
  </si>
  <si>
    <t>Abel underground mine</t>
  </si>
  <si>
    <t>Part of the Donaldson Complex. Final rehabiliation project has been undertaken</t>
  </si>
  <si>
    <t>Part of the Donaldson Complex. The site has been rehabilitated</t>
  </si>
  <si>
    <t>The site remains in care and maintenance whilst studies to consider potential future mining options have occurred. The majority of Abel’s underground employees were successfully redeployed to the neighbouring Ashton and Austar mines whilst a small care and maintenance team remain onsite.</t>
  </si>
  <si>
    <t>Tasman extension project</t>
  </si>
  <si>
    <t>Approval to Dec 2030</t>
  </si>
  <si>
    <t>In 2013, Yancoal received planning approval for the Tasman extension project. The Tasman mine has been closed and rehabilitated (see below). The Yancoal website states that no mining related activities have occurred onsite</t>
  </si>
  <si>
    <t>Glendell continued operations project was refused in 2022. This sought approval for extension of mine life to Dec 2045</t>
  </si>
  <si>
    <t>Commencement notes</t>
  </si>
  <si>
    <t>A list of non-operational and uncommenced coal mines in NSW and their closure dates has also been included. Some of the non-operational coal mines are seeking extensions</t>
  </si>
  <si>
    <t>Approval (given on 8 Dec 2020) for 5 years of mining from date of commencement of mining operations</t>
  </si>
  <si>
    <t>Proposed extension for 18 months to 31 March 2028</t>
  </si>
  <si>
    <t>In care and maintenance since 2024</t>
  </si>
  <si>
    <t>Green Gravity and Wollongong Resources have executed a binding agreement to deploy gravitational energy storage trials at the Russell Vale mine (18 Sep 2025)</t>
  </si>
  <si>
    <t>Our employees will continue working at the mine for around four years; closing down operations, decommissioning and removing infrastructure, and completing rehabilitation of the site to an approved final landform.</t>
  </si>
  <si>
    <t>Renewable energy projects</t>
  </si>
  <si>
    <t>The Stratford Renewable Energy Hub (SREH) is a possible project to beneficially use part of the Stratford Mine site after mining has ended. It will generate more renewable energy for NSW via pumped hydro energy storage and a solar facility</t>
  </si>
  <si>
    <t>The site is undergoing final rehabilitation</t>
  </si>
  <si>
    <t>The site is currently under care and maintenance</t>
  </si>
  <si>
    <t>Approval to June 2027</t>
  </si>
  <si>
    <t>Coal Services, NSW black coal producers directory, 2025, accessed 22 September 2025</t>
  </si>
  <si>
    <t>See columns in each table for sources for each mine</t>
  </si>
  <si>
    <t>Canyon coal mine</t>
  </si>
  <si>
    <t>Narrabri</t>
  </si>
  <si>
    <t>Rehabilitation of the site is nearly complete</t>
  </si>
  <si>
    <t>Construction of the mine is scheduled to commence in 2027</t>
  </si>
  <si>
    <t>Baal Bone colliery</t>
  </si>
  <si>
    <t>Since 2019, a mine closure phase has been underway to rehabilitate and decommission infrastructure.</t>
  </si>
  <si>
    <t>Bulga open cut mine</t>
  </si>
  <si>
    <t>Bulga underground mine</t>
  </si>
  <si>
    <t>While the operation ceased in May 2018, Glencore Coal is retaining mining approvals to support any future mining options.</t>
  </si>
  <si>
    <t>Approval to Feb 2031</t>
  </si>
  <si>
    <t>Ravensworth underground mine</t>
  </si>
  <si>
    <t>Under care and maintenance since 2014</t>
  </si>
  <si>
    <t>In 2024, approval was given for Glendell to be open to June 2026</t>
  </si>
  <si>
    <t>Proposed extraction of additional 40Mt of ROM coal between 2025 and 2034</t>
  </si>
  <si>
    <t>The only application related to Angus Place West on the NSW planning portal appears to be for a gateway certificate, which has been withdrawn as of Sep 2025</t>
  </si>
  <si>
    <t>Centennial Coal</t>
  </si>
  <si>
    <t>Centennial Coal considers Angus Place West a brownfield project and is seeking planning approval for its development. This project is expected to supply 8.5 million tonnes of coal to Mount Piper until 2042. (March 2025)</t>
  </si>
  <si>
    <t>Idemitsu Australia</t>
  </si>
  <si>
    <t>Idemitsu Australia is now rehabilitating the land</t>
  </si>
  <si>
    <t>Wyong Coal</t>
  </si>
  <si>
    <t>Approval to Aug 2024</t>
  </si>
  <si>
    <t>Approval to Feb 2022</t>
  </si>
  <si>
    <t>Complex of 4 mines (TICG). Ivanhoe No.1 underground ceased in 1950. Ivanhoe No.1 open cut ceased in 1983. Ivanhoe No.2 in care and maintenance since 2005. Ivanhoe North under rehabilitation since closing in 2012</t>
  </si>
  <si>
    <t>Approval to Dec 2014</t>
  </si>
  <si>
    <t>Status (closed or in care and maintenance)</t>
  </si>
  <si>
    <t>Care and maintenance</t>
  </si>
  <si>
    <t>Closed</t>
  </si>
  <si>
    <t>While the source material is contradictory on which mines are in care and maintenance (either Ivanhoe No. 2 only, or all the mines except Ivanhoe North), there is no future mining planned at TICG. All current activities undertaken on-site are generally related to the decommissioning, rehabilitation, and closure of the TICG sites.</t>
  </si>
  <si>
    <t>In care and maintenance since 2014, Newstan is a significant coal resource adjacent to Eraring Power Station.</t>
  </si>
  <si>
    <t>Sunnyside open cut mine</t>
  </si>
  <si>
    <t>Mining activities at Sunnyside ceased in 2019. Much of the site is already demonstrating achievement of successful ecosystem establishment (55 ha of pasture land, and 35 ha of woodland habitat).</t>
  </si>
  <si>
    <t>Approval to Nov 2020</t>
  </si>
  <si>
    <t>J Field to Deputy Premier, Minister for Regional New South Wales, and Minister for Police, 2022 Status of coal mines in New South Wales, Legislative Council Questions and Answers No. 9326, 19 August 2022.</t>
  </si>
  <si>
    <t>Illawarra Mercury</t>
  </si>
  <si>
    <t>Coal mines in NSW: operational, non-operational and uncommenced</t>
  </si>
  <si>
    <t>Coal mining in NSW: key statistics</t>
  </si>
  <si>
    <t>Employment and coal production data</t>
  </si>
  <si>
    <t>Employment and coal production data from Coal Services annual reports</t>
  </si>
  <si>
    <t>Employment</t>
  </si>
  <si>
    <t>2013-14</t>
  </si>
  <si>
    <t>2014-15</t>
  </si>
  <si>
    <t>2015-16</t>
  </si>
  <si>
    <t>2016-17</t>
  </si>
  <si>
    <t>2017-18</t>
  </si>
  <si>
    <t>Saleable coal (Mt)</t>
  </si>
  <si>
    <t>ROM coal (Mt)</t>
  </si>
  <si>
    <t>Coal mines</t>
  </si>
  <si>
    <t>NSW coal industry production employment is defined as all persons working in or about the coal mine or coal preparation plant, pertaining to its operation, whether employed directly by the mine owner or the mine operator or by a contractor.</t>
  </si>
  <si>
    <t>2009-10</t>
  </si>
  <si>
    <t>2010-11</t>
  </si>
  <si>
    <t>2011-12</t>
  </si>
  <si>
    <t>2012-13</t>
  </si>
  <si>
    <t>Coal Services annual reports, 2009-10 to 2023-24</t>
  </si>
  <si>
    <t>Value and volume of coal exports</t>
  </si>
  <si>
    <t>FOB value of coal exports ($b)</t>
  </si>
  <si>
    <t>Value ($b) (LHS)</t>
  </si>
  <si>
    <t>Volume (Mt) (RHS)</t>
  </si>
  <si>
    <t>Value and volume of NSW coal exports, 2009-10 to 2023-24</t>
  </si>
  <si>
    <t>NSW coal (anthracite and bituminous) exports, 2009-10 to 2023-24</t>
  </si>
  <si>
    <t>DFAT</t>
  </si>
  <si>
    <t>Coal Services</t>
  </si>
  <si>
    <t>Value by country (2023-24)</t>
  </si>
  <si>
    <t>Argentina</t>
  </si>
  <si>
    <t>Bangladesh</t>
  </si>
  <si>
    <t>Belgium</t>
  </si>
  <si>
    <t>Brazil</t>
  </si>
  <si>
    <t>Cambodia</t>
  </si>
  <si>
    <t>Chile</t>
  </si>
  <si>
    <t>China</t>
  </si>
  <si>
    <t>France</t>
  </si>
  <si>
    <t>Georgia</t>
  </si>
  <si>
    <t>Germany</t>
  </si>
  <si>
    <t>India</t>
  </si>
  <si>
    <t>Indonesia</t>
  </si>
  <si>
    <t>Italy</t>
  </si>
  <si>
    <t>Japan</t>
  </si>
  <si>
    <t>Malaysia</t>
  </si>
  <si>
    <t>Netherlands</t>
  </si>
  <si>
    <t>New Caledonia</t>
  </si>
  <si>
    <t>New Zealand</t>
  </si>
  <si>
    <t>North Macedonia</t>
  </si>
  <si>
    <t>Papua New Guinea</t>
  </si>
  <si>
    <t>Philippines</t>
  </si>
  <si>
    <t>Poland</t>
  </si>
  <si>
    <t>Republic of Korea</t>
  </si>
  <si>
    <t>Singapore</t>
  </si>
  <si>
    <t>Slovenia</t>
  </si>
  <si>
    <t>Spain</t>
  </si>
  <si>
    <t>Sweden</t>
  </si>
  <si>
    <t>Taiwan</t>
  </si>
  <si>
    <t>Thailand</t>
  </si>
  <si>
    <t>Turkiye</t>
  </si>
  <si>
    <t>Uganda</t>
  </si>
  <si>
    <t>Vietnam</t>
  </si>
  <si>
    <t>Value $'000)</t>
  </si>
  <si>
    <t>% of total</t>
  </si>
  <si>
    <t>Coal sales (Mt) (2023-24)</t>
  </si>
  <si>
    <t>Destination</t>
  </si>
  <si>
    <t>Volume (Mt)</t>
  </si>
  <si>
    <t>Percentage</t>
  </si>
  <si>
    <t>NSW power stations</t>
  </si>
  <si>
    <t>Other Australian consumers</t>
  </si>
  <si>
    <t>Other countries</t>
  </si>
  <si>
    <t>Total</t>
  </si>
  <si>
    <t>2024-25</t>
  </si>
  <si>
    <t>NSW Resources, Paying royalties, NSW Government, 2025, accessed 26 September 2025</t>
  </si>
  <si>
    <t>Coal mines in NSW</t>
  </si>
  <si>
    <t>Employment and production</t>
  </si>
  <si>
    <t>Exports</t>
  </si>
  <si>
    <t>Royalties</t>
  </si>
  <si>
    <t>Research Paper 2025-05</t>
  </si>
  <si>
    <r>
      <t xml:space="preserve">P McCarthy, </t>
    </r>
    <r>
      <rPr>
        <i/>
        <u/>
        <sz val="10"/>
        <color theme="10"/>
        <rFont val="Roboto"/>
      </rPr>
      <t>Transitioning communities dependent on coal mining in NSW</t>
    </r>
    <r>
      <rPr>
        <u/>
        <sz val="10"/>
        <color theme="10"/>
        <rFont val="Roboto"/>
      </rPr>
      <t>, Briefing Paper No. 1/2021, NSW Parliamentary Research Service, January 2021</t>
    </r>
  </si>
  <si>
    <t>A list of operational coal mines in NSW with information on approved closure dates (as at 26 September 2025), employment and coal production (2024 figures unless otherwise noted)</t>
  </si>
  <si>
    <t>Non-operational coal mines (includes both closed mines and mines in care and maintenance - see status column)</t>
  </si>
  <si>
    <t>Westside underground mine (Macquarie coal complex )</t>
  </si>
  <si>
    <t>West Wallsend underground mine (Macquarie coal complex )</t>
  </si>
  <si>
    <t>Under rehabilitation</t>
  </si>
  <si>
    <t>Bushells Ridge</t>
  </si>
  <si>
    <t>Inflation-adjusted</t>
  </si>
  <si>
    <t>Reserve Bank of Australia, Inflation calculator, 2025, accessed 26 September 2025</t>
  </si>
  <si>
    <t>Inflation</t>
  </si>
  <si>
    <t>Approved ROM/year</t>
  </si>
  <si>
    <r>
      <t xml:space="preserve">This spreadsheet contains coal mining industry data published in the NSW Parliamentary Research Service paper, </t>
    </r>
    <r>
      <rPr>
        <i/>
        <sz val="10"/>
        <color theme="1"/>
        <rFont val="Roboto"/>
      </rPr>
      <t>Coal mining in NSW: key statistics.</t>
    </r>
    <r>
      <rPr>
        <sz val="10"/>
        <color theme="1"/>
        <rFont val="Roboto"/>
      </rPr>
      <t xml:space="preserve"> Detailed information on sources can be found in each worksheet.</t>
    </r>
  </si>
  <si>
    <r>
      <t xml:space="preserve">D Montoya, </t>
    </r>
    <r>
      <rPr>
        <i/>
        <u/>
        <sz val="10"/>
        <color theme="10"/>
        <rFont val="Roboto"/>
        <scheme val="major"/>
      </rPr>
      <t>Coal mining in NSW: key statistics</t>
    </r>
    <r>
      <rPr>
        <u/>
        <sz val="10"/>
        <color theme="10"/>
        <rFont val="Roboto"/>
        <scheme val="major"/>
      </rPr>
      <t>, Research Paper 2025-05, NSW Parliamentary Research Service, October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</si>
</sst>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64" formatCode="0.0%"/>
    <numFmt numFmtId="165" formatCode="0.0"/>
    <numFmt numFmtId="166" formatCode="&quot;$&quot;#,##0.0"/>
    <numFmt numFmtId="167" formatCode="&quot;$&quot;#,##0"/>
  </numFmts>
  <fonts count="21" x14ac:knownFonts="1">
    <font>
      <sz val="10"/>
      <color theme="1"/>
      <name val="Arial"/>
      <family val="2"/>
    </font>
    <font>
      <sz val="10"/>
      <color theme="1"/>
      <name val="Arial"/>
      <family val="2"/>
    </font>
    <font>
      <u/>
      <sz val="10"/>
      <color theme="10"/>
      <name val="Arial"/>
      <family val="2"/>
    </font>
    <font>
      <sz val="10"/>
      <color theme="1"/>
      <name val="Roboto"/>
    </font>
    <font>
      <b/>
      <sz val="10"/>
      <color theme="1"/>
      <name val="Roboto"/>
    </font>
    <font>
      <u/>
      <sz val="10"/>
      <color theme="10"/>
      <name val="Roboto"/>
    </font>
    <font>
      <b/>
      <sz val="16"/>
      <color theme="1"/>
      <name val="Roboto"/>
    </font>
    <font>
      <b/>
      <sz val="10"/>
      <color theme="0"/>
      <name val="Roboto"/>
    </font>
    <font>
      <b/>
      <sz val="12"/>
      <color theme="1"/>
      <name val="Roboto"/>
      <scheme val="major"/>
    </font>
    <font>
      <sz val="10"/>
      <color theme="1"/>
      <name val="Roboto"/>
      <scheme val="major"/>
    </font>
    <font>
      <b/>
      <sz val="10"/>
      <name val="Roboto"/>
      <scheme val="major"/>
    </font>
    <font>
      <sz val="10"/>
      <name val="Roboto"/>
      <scheme val="major"/>
    </font>
    <font>
      <b/>
      <sz val="10"/>
      <color theme="0"/>
      <name val="Roboto"/>
      <scheme val="major"/>
    </font>
    <font>
      <sz val="10"/>
      <color rgb="FF000000"/>
      <name val="Roboto"/>
    </font>
    <font>
      <b/>
      <sz val="10"/>
      <color theme="1"/>
      <name val="Roboto"/>
      <scheme val="major"/>
    </font>
    <font>
      <u/>
      <sz val="10"/>
      <color theme="10"/>
      <name val="Roboto"/>
      <scheme val="major"/>
    </font>
    <font>
      <b/>
      <i/>
      <sz val="10"/>
      <color theme="0"/>
      <name val="Roboto"/>
      <scheme val="major"/>
    </font>
    <font>
      <i/>
      <sz val="10"/>
      <color theme="1"/>
      <name val="Roboto"/>
      <scheme val="major"/>
    </font>
    <font>
      <i/>
      <sz val="10"/>
      <color theme="1"/>
      <name val="Roboto"/>
    </font>
    <font>
      <i/>
      <u/>
      <sz val="10"/>
      <color theme="10"/>
      <name val="Roboto"/>
    </font>
    <font>
      <i/>
      <u/>
      <sz val="10"/>
      <color theme="10"/>
      <name val="Roboto"/>
      <scheme val="major"/>
    </font>
  </fonts>
  <fills count="6">
    <fill>
      <patternFill patternType="none"/>
    </fill>
    <fill>
      <patternFill patternType="gray125"/>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s>
  <borders count="12">
    <border>
      <left/>
      <right/>
      <top/>
      <bottom/>
      <diagonal/>
    </border>
    <border>
      <left style="thin">
        <color rgb="FFFFFFFF"/>
      </left>
      <right style="thin">
        <color rgb="FFFFFFFF"/>
      </right>
      <top/>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theme="4"/>
      </top>
      <bottom style="thin">
        <color theme="4"/>
      </bottom>
      <diagonal/>
    </border>
    <border>
      <left style="thin">
        <color rgb="FFFFFFFF"/>
      </left>
      <right style="thin">
        <color rgb="FFFFFFFF"/>
      </right>
      <top style="thin">
        <color theme="4"/>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theme="4"/>
      </top>
      <bottom/>
      <diagonal/>
    </border>
    <border>
      <left style="thin">
        <color rgb="FFFFFFFF"/>
      </left>
      <right style="thin">
        <color rgb="FFFFFFFF"/>
      </right>
      <top style="thin">
        <color rgb="FFFFFFFF"/>
      </top>
      <bottom style="thin">
        <color theme="4"/>
      </bottom>
      <diagonal/>
    </border>
    <border>
      <left/>
      <right style="thin">
        <color rgb="FFFFFFFF"/>
      </right>
      <top/>
      <bottom style="thin">
        <color rgb="FFFFFFFF"/>
      </bottom>
      <diagonal/>
    </border>
    <border>
      <left/>
      <right style="thin">
        <color rgb="FFFFFFFF"/>
      </right>
      <top style="thin">
        <color rgb="FFFFFFFF"/>
      </top>
      <bottom/>
      <diagonal/>
    </border>
  </borders>
  <cellStyleXfs count="4">
    <xf numFmtId="0" fontId="0" fillId="0" borderId="0"/>
    <xf numFmtId="0" fontId="2" fillId="0" borderId="0" applyNumberForma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 xfId="0" applyFont="1" applyBorder="1"/>
    <xf numFmtId="0" fontId="3" fillId="0" borderId="2" xfId="0" applyFont="1" applyBorder="1"/>
    <xf numFmtId="0" fontId="3" fillId="0" borderId="3" xfId="0" applyFont="1" applyBorder="1"/>
    <xf numFmtId="0" fontId="3" fillId="2" borderId="3" xfId="0" applyFont="1" applyFill="1" applyBorder="1"/>
    <xf numFmtId="0" fontId="3" fillId="3" borderId="3" xfId="0" applyFont="1" applyFill="1" applyBorder="1"/>
    <xf numFmtId="0" fontId="3" fillId="0" borderId="3" xfId="0" applyFont="1" applyBorder="1" applyAlignment="1">
      <alignment horizontal="left" vertical="center"/>
    </xf>
    <xf numFmtId="0" fontId="3" fillId="0" borderId="3" xfId="0" applyFont="1" applyBorder="1" applyAlignment="1">
      <alignmen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vertical="center"/>
    </xf>
    <xf numFmtId="0" fontId="3" fillId="0" borderId="4" xfId="0" applyFont="1" applyBorder="1"/>
    <xf numFmtId="0" fontId="6" fillId="0" borderId="2" xfId="0" applyFont="1" applyBorder="1" applyAlignment="1">
      <alignment horizontal="left" vertical="center"/>
    </xf>
    <xf numFmtId="0" fontId="3" fillId="0" borderId="2" xfId="0" applyFont="1" applyBorder="1" applyAlignment="1">
      <alignment horizontal="left" vertical="center"/>
    </xf>
    <xf numFmtId="0" fontId="4" fillId="0" borderId="6" xfId="0" applyFont="1" applyBorder="1" applyAlignment="1">
      <alignment horizontal="left" vertical="center"/>
    </xf>
    <xf numFmtId="0" fontId="3" fillId="0" borderId="3" xfId="0" applyFont="1" applyBorder="1" applyAlignment="1">
      <alignment vertical="center" wrapText="1"/>
    </xf>
    <xf numFmtId="0" fontId="4" fillId="0" borderId="9" xfId="0" applyFont="1" applyBorder="1" applyAlignment="1">
      <alignment horizontal="left" vertical="center"/>
    </xf>
    <xf numFmtId="0" fontId="4" fillId="0" borderId="8" xfId="0" applyFont="1" applyBorder="1" applyAlignment="1">
      <alignment horizontal="left" vertical="center"/>
    </xf>
    <xf numFmtId="15" fontId="3" fillId="0" borderId="8" xfId="0" applyNumberFormat="1" applyFont="1" applyBorder="1" applyAlignment="1">
      <alignment horizontal="left" vertical="center"/>
    </xf>
    <xf numFmtId="0" fontId="4" fillId="0" borderId="7" xfId="0" applyFont="1" applyBorder="1" applyAlignment="1">
      <alignment horizontal="left" vertical="center"/>
    </xf>
    <xf numFmtId="0" fontId="4" fillId="0" borderId="7" xfId="0" applyFont="1" applyBorder="1" applyAlignment="1">
      <alignment vertical="center"/>
    </xf>
    <xf numFmtId="0" fontId="3" fillId="0" borderId="7" xfId="0" applyFont="1" applyBorder="1"/>
    <xf numFmtId="0" fontId="4" fillId="0" borderId="3" xfId="0" applyFont="1" applyBorder="1" applyAlignment="1">
      <alignment vertical="center"/>
    </xf>
    <xf numFmtId="0" fontId="4" fillId="0" borderId="2" xfId="0" applyFont="1" applyBorder="1" applyAlignment="1">
      <alignment vertical="center" wrapText="1"/>
    </xf>
    <xf numFmtId="0" fontId="4" fillId="0" borderId="10" xfId="0" applyFont="1" applyBorder="1" applyAlignment="1">
      <alignment horizontal="left" vertical="center"/>
    </xf>
    <xf numFmtId="0" fontId="4" fillId="0" borderId="5" xfId="0" applyFont="1" applyBorder="1" applyAlignment="1">
      <alignment vertical="center"/>
    </xf>
    <xf numFmtId="0" fontId="7" fillId="2" borderId="11" xfId="0" applyFont="1" applyFill="1" applyBorder="1" applyAlignment="1">
      <alignment horizontal="left" vertical="center"/>
    </xf>
    <xf numFmtId="0" fontId="8" fillId="0" borderId="0" xfId="0" applyFont="1"/>
    <xf numFmtId="0" fontId="9" fillId="0" borderId="0" xfId="0" applyFont="1"/>
    <xf numFmtId="0" fontId="10" fillId="3" borderId="0" xfId="0" applyFont="1" applyFill="1"/>
    <xf numFmtId="0" fontId="12" fillId="4" borderId="0" xfId="0" applyFont="1" applyFill="1"/>
    <xf numFmtId="0" fontId="5" fillId="0" borderId="2" xfId="1" applyFont="1" applyBorder="1" applyAlignment="1">
      <alignment vertical="center"/>
    </xf>
    <xf numFmtId="0" fontId="3" fillId="0" borderId="5" xfId="0" applyFont="1" applyBorder="1" applyAlignment="1">
      <alignment vertical="center" wrapText="1"/>
    </xf>
    <xf numFmtId="0" fontId="14" fillId="0" borderId="0" xfId="0" applyFont="1"/>
    <xf numFmtId="0" fontId="15" fillId="0" borderId="0" xfId="1" applyFont="1"/>
    <xf numFmtId="0" fontId="12" fillId="5" borderId="0" xfId="0" applyFont="1" applyFill="1"/>
    <xf numFmtId="0" fontId="12" fillId="2" borderId="0" xfId="0" applyFont="1" applyFill="1" applyAlignment="1">
      <alignment vertical="center" wrapText="1"/>
    </xf>
    <xf numFmtId="0" fontId="14" fillId="0" borderId="0" xfId="0" applyFont="1" applyAlignment="1">
      <alignment vertical="center" wrapText="1"/>
    </xf>
    <xf numFmtId="17" fontId="9" fillId="0" borderId="0" xfId="0" applyNumberFormat="1" applyFont="1"/>
    <xf numFmtId="3" fontId="9" fillId="0" borderId="0" xfId="0" applyNumberFormat="1" applyFont="1"/>
    <xf numFmtId="165" fontId="9" fillId="0" borderId="0" xfId="0" applyNumberFormat="1" applyFont="1"/>
    <xf numFmtId="0" fontId="12" fillId="2" borderId="0" xfId="0" applyFont="1" applyFill="1" applyAlignment="1">
      <alignment wrapText="1"/>
    </xf>
    <xf numFmtId="166" fontId="9" fillId="0" borderId="0" xfId="0" applyNumberFormat="1" applyFont="1"/>
    <xf numFmtId="0" fontId="14" fillId="0" borderId="0" xfId="0" applyFont="1" applyAlignment="1">
      <alignment wrapText="1"/>
    </xf>
    <xf numFmtId="0" fontId="9" fillId="3" borderId="0" xfId="0" applyFont="1" applyFill="1"/>
    <xf numFmtId="6" fontId="9" fillId="0" borderId="0" xfId="0" applyNumberFormat="1" applyFont="1"/>
    <xf numFmtId="164" fontId="9" fillId="0" borderId="0" xfId="3" applyNumberFormat="1" applyFont="1"/>
    <xf numFmtId="0" fontId="15" fillId="0" borderId="0" xfId="1" applyFont="1" applyFill="1"/>
    <xf numFmtId="0" fontId="16" fillId="2" borderId="0" xfId="0" applyFont="1" applyFill="1" applyAlignment="1">
      <alignment vertical="center" wrapText="1"/>
    </xf>
    <xf numFmtId="0" fontId="16" fillId="2" borderId="0" xfId="0" applyFont="1" applyFill="1" applyAlignment="1">
      <alignment horizontal="left" vertical="center" wrapText="1"/>
    </xf>
    <xf numFmtId="0" fontId="12" fillId="2" borderId="0" xfId="0" applyFont="1" applyFill="1" applyAlignment="1">
      <alignment horizontal="left" vertical="center" wrapText="1"/>
    </xf>
    <xf numFmtId="0" fontId="9" fillId="0" borderId="0" xfId="0" applyFont="1" applyAlignment="1">
      <alignment horizontal="left" vertical="center"/>
    </xf>
    <xf numFmtId="0" fontId="9" fillId="0" borderId="0" xfId="0" applyFont="1" applyFill="1"/>
    <xf numFmtId="17" fontId="15" fillId="0" borderId="0" xfId="1" applyNumberFormat="1" applyFont="1"/>
    <xf numFmtId="0" fontId="12" fillId="2" borderId="0" xfId="0" applyFont="1" applyFill="1"/>
    <xf numFmtId="0" fontId="16" fillId="2" borderId="0" xfId="0" applyFont="1" applyFill="1" applyAlignment="1">
      <alignment wrapText="1"/>
    </xf>
    <xf numFmtId="0" fontId="15" fillId="0" borderId="0" xfId="1" applyFont="1" applyAlignment="1"/>
    <xf numFmtId="0" fontId="3" fillId="0" borderId="0" xfId="0" applyFont="1"/>
    <xf numFmtId="0" fontId="17" fillId="0" borderId="0" xfId="0" applyFont="1"/>
    <xf numFmtId="0" fontId="11" fillId="0" borderId="0" xfId="0" applyFont="1" applyFill="1"/>
    <xf numFmtId="164" fontId="9" fillId="0" borderId="0" xfId="0" applyNumberFormat="1" applyFont="1"/>
    <xf numFmtId="167" fontId="9" fillId="0" borderId="0" xfId="0" applyNumberFormat="1" applyFont="1"/>
    <xf numFmtId="0" fontId="3" fillId="0" borderId="2" xfId="0" applyFont="1" applyFill="1" applyBorder="1" applyAlignment="1">
      <alignment horizontal="left" vertical="center" wrapText="1"/>
    </xf>
    <xf numFmtId="15" fontId="3" fillId="0" borderId="6" xfId="0" applyNumberFormat="1" applyFont="1" applyFill="1" applyBorder="1" applyAlignment="1">
      <alignment horizontal="left" vertical="center"/>
    </xf>
    <xf numFmtId="0" fontId="13" fillId="0" borderId="3" xfId="0" applyFont="1" applyFill="1" applyBorder="1" applyAlignment="1">
      <alignment horizontal="left" vertical="center"/>
    </xf>
    <xf numFmtId="15" fontId="5" fillId="0" borderId="4" xfId="1" applyNumberFormat="1" applyFont="1" applyFill="1" applyBorder="1" applyAlignment="1">
      <alignment horizontal="left" vertical="center"/>
    </xf>
    <xf numFmtId="0" fontId="5" fillId="0" borderId="3" xfId="1" applyFont="1" applyFill="1" applyBorder="1" applyAlignment="1">
      <alignment horizontal="left" vertical="center"/>
    </xf>
    <xf numFmtId="0" fontId="5" fillId="0" borderId="3" xfId="1" applyFont="1" applyFill="1" applyBorder="1" applyAlignment="1">
      <alignment vertical="center"/>
    </xf>
    <xf numFmtId="4" fontId="9" fillId="0" borderId="0" xfId="0" applyNumberFormat="1" applyFont="1"/>
    <xf numFmtId="0" fontId="7" fillId="2" borderId="1" xfId="0" applyFont="1" applyFill="1" applyBorder="1" applyAlignment="1">
      <alignment horizontal="left" vertical="center"/>
    </xf>
    <xf numFmtId="0" fontId="7" fillId="2" borderId="4" xfId="0" applyFont="1" applyFill="1" applyBorder="1" applyAlignment="1">
      <alignment horizontal="left"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12" fillId="5" borderId="0" xfId="0" applyFont="1" applyFill="1" applyAlignment="1">
      <alignment horizontal="left"/>
    </xf>
    <xf numFmtId="0" fontId="10" fillId="3" borderId="0" xfId="0" applyFont="1" applyFill="1" applyAlignment="1">
      <alignment horizontal="left" vertical="center"/>
    </xf>
    <xf numFmtId="165" fontId="9" fillId="0" borderId="0" xfId="0" applyNumberFormat="1" applyFont="1" applyAlignment="1">
      <alignment horizontal="right"/>
    </xf>
    <xf numFmtId="3" fontId="9" fillId="0" borderId="0" xfId="0" applyNumberFormat="1" applyFont="1" applyAlignment="1">
      <alignment horizontal="right"/>
    </xf>
    <xf numFmtId="0" fontId="9" fillId="0" borderId="0" xfId="0" applyFont="1" applyAlignment="1">
      <alignment horizontal="right"/>
    </xf>
    <xf numFmtId="0" fontId="15" fillId="0" borderId="3" xfId="1" applyFont="1" applyFill="1" applyBorder="1" applyAlignment="1">
      <alignment horizontal="left" vertical="center"/>
    </xf>
    <xf numFmtId="15" fontId="3" fillId="0" borderId="9" xfId="0" applyNumberFormat="1" applyFont="1" applyFill="1" applyBorder="1" applyAlignment="1">
      <alignment horizontal="left" vertical="center"/>
    </xf>
  </cellXfs>
  <cellStyles count="4">
    <cellStyle name="Hyperlink" xfId="1" builtinId="8"/>
    <cellStyle name="Normal" xfId="0" builtinId="0"/>
    <cellStyle name="Percent" xfId="3" builtinId="5"/>
    <cellStyle name="Percent 2" xfId="2" xr:uid="{F3AF5457-198B-49B2-BECD-FBC9D2BC18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850757734478669E-2"/>
          <c:y val="5.0925925925925923E-2"/>
          <c:w val="0.86187111530134786"/>
          <c:h val="0.74971456692913385"/>
        </c:manualLayout>
      </c:layout>
      <c:lineChart>
        <c:grouping val="standard"/>
        <c:varyColors val="0"/>
        <c:ser>
          <c:idx val="0"/>
          <c:order val="0"/>
          <c:tx>
            <c:strRef>
              <c:f>Exports!$A$13</c:f>
              <c:strCache>
                <c:ptCount val="1"/>
                <c:pt idx="0">
                  <c:v>Value ($b) (LHS)</c:v>
                </c:pt>
              </c:strCache>
            </c:strRef>
          </c:tx>
          <c:spPr>
            <a:ln w="28575" cap="rnd">
              <a:solidFill>
                <a:schemeClr val="accent1"/>
              </a:solidFill>
              <a:round/>
            </a:ln>
            <a:effectLst/>
          </c:spPr>
          <c:marker>
            <c:symbol val="none"/>
          </c:marker>
          <c:cat>
            <c:strRef>
              <c:f>Exports!$B$9:$P$9</c:f>
              <c:strCache>
                <c:ptCount val="15"/>
                <c:pt idx="0">
                  <c:v>2009-10</c:v>
                </c:pt>
                <c:pt idx="1">
                  <c:v>2010-11</c:v>
                </c:pt>
                <c:pt idx="2">
                  <c:v>2011-12</c:v>
                </c:pt>
                <c:pt idx="3">
                  <c:v>2012-13</c:v>
                </c:pt>
                <c:pt idx="4">
                  <c:v>2013-14</c:v>
                </c:pt>
                <c:pt idx="5">
                  <c:v>2014-15</c:v>
                </c:pt>
                <c:pt idx="6">
                  <c:v>2015-16</c:v>
                </c:pt>
                <c:pt idx="7">
                  <c:v>2016-17</c:v>
                </c:pt>
                <c:pt idx="8">
                  <c:v>2017-18</c:v>
                </c:pt>
                <c:pt idx="9">
                  <c:v>2018-19</c:v>
                </c:pt>
                <c:pt idx="10">
                  <c:v>2019-20</c:v>
                </c:pt>
                <c:pt idx="11">
                  <c:v>2020-21</c:v>
                </c:pt>
                <c:pt idx="12">
                  <c:v>2021-22</c:v>
                </c:pt>
                <c:pt idx="13">
                  <c:v>2022-23</c:v>
                </c:pt>
                <c:pt idx="14">
                  <c:v>2023-24</c:v>
                </c:pt>
              </c:strCache>
            </c:strRef>
          </c:cat>
          <c:val>
            <c:numRef>
              <c:f>Exports!$B$13:$P$13</c:f>
              <c:numCache>
                <c:formatCode>"$"#,##0.0</c:formatCode>
                <c:ptCount val="15"/>
                <c:pt idx="0">
                  <c:v>12.181704863039998</c:v>
                </c:pt>
                <c:pt idx="1">
                  <c:v>15.249406639600004</c:v>
                </c:pt>
                <c:pt idx="2">
                  <c:v>19.272371928050003</c:v>
                </c:pt>
                <c:pt idx="3">
                  <c:v>17.431716917119999</c:v>
                </c:pt>
                <c:pt idx="4">
                  <c:v>17.259604375000002</c:v>
                </c:pt>
                <c:pt idx="5">
                  <c:v>16.403463750399993</c:v>
                </c:pt>
                <c:pt idx="6">
                  <c:v>14.471436006720003</c:v>
                </c:pt>
                <c:pt idx="7">
                  <c:v>18.85471562176</c:v>
                </c:pt>
                <c:pt idx="8">
                  <c:v>20.711663802980002</c:v>
                </c:pt>
                <c:pt idx="9">
                  <c:v>24.1405234128</c:v>
                </c:pt>
                <c:pt idx="10">
                  <c:v>18.91460620338</c:v>
                </c:pt>
                <c:pt idx="11">
                  <c:v>15.05843285892</c:v>
                </c:pt>
                <c:pt idx="12">
                  <c:v>46.555555363519993</c:v>
                </c:pt>
                <c:pt idx="13">
                  <c:v>57.152311004879991</c:v>
                </c:pt>
                <c:pt idx="14">
                  <c:v>33.133562740999999</c:v>
                </c:pt>
              </c:numCache>
            </c:numRef>
          </c:val>
          <c:smooth val="0"/>
          <c:extLst>
            <c:ext xmlns:c16="http://schemas.microsoft.com/office/drawing/2014/chart" uri="{C3380CC4-5D6E-409C-BE32-E72D297353CC}">
              <c16:uniqueId val="{00000000-CC25-412A-8AEB-5A0E3438DF26}"/>
            </c:ext>
          </c:extLst>
        </c:ser>
        <c:dLbls>
          <c:showLegendKey val="0"/>
          <c:showVal val="0"/>
          <c:showCatName val="0"/>
          <c:showSerName val="0"/>
          <c:showPercent val="0"/>
          <c:showBubbleSize val="0"/>
        </c:dLbls>
        <c:marker val="1"/>
        <c:smooth val="0"/>
        <c:axId val="1995253887"/>
        <c:axId val="1995254367"/>
      </c:lineChart>
      <c:lineChart>
        <c:grouping val="standard"/>
        <c:varyColors val="0"/>
        <c:ser>
          <c:idx val="1"/>
          <c:order val="1"/>
          <c:tx>
            <c:strRef>
              <c:f>Exports!$A$15</c:f>
              <c:strCache>
                <c:ptCount val="1"/>
                <c:pt idx="0">
                  <c:v>Volume (Mt) (RHS)</c:v>
                </c:pt>
              </c:strCache>
            </c:strRef>
          </c:tx>
          <c:spPr>
            <a:ln w="28575" cap="rnd">
              <a:solidFill>
                <a:schemeClr val="accent2"/>
              </a:solidFill>
              <a:round/>
            </a:ln>
            <a:effectLst/>
          </c:spPr>
          <c:marker>
            <c:symbol val="none"/>
          </c:marker>
          <c:val>
            <c:numRef>
              <c:f>Exports!$B$15:$P$15</c:f>
              <c:numCache>
                <c:formatCode>General</c:formatCode>
                <c:ptCount val="15"/>
                <c:pt idx="0">
                  <c:v>109.9</c:v>
                </c:pt>
                <c:pt idx="1">
                  <c:v>121.8</c:v>
                </c:pt>
                <c:pt idx="2">
                  <c:v>136.30000000000001</c:v>
                </c:pt>
                <c:pt idx="3">
                  <c:v>155.30000000000001</c:v>
                </c:pt>
                <c:pt idx="4">
                  <c:v>167.3</c:v>
                </c:pt>
                <c:pt idx="5">
                  <c:v>172.9</c:v>
                </c:pt>
                <c:pt idx="6">
                  <c:v>169.6</c:v>
                </c:pt>
                <c:pt idx="7">
                  <c:v>170.2</c:v>
                </c:pt>
                <c:pt idx="8">
                  <c:v>161.4</c:v>
                </c:pt>
                <c:pt idx="9">
                  <c:v>167.6</c:v>
                </c:pt>
                <c:pt idx="10">
                  <c:v>171.3</c:v>
                </c:pt>
                <c:pt idx="11">
                  <c:v>161.9</c:v>
                </c:pt>
                <c:pt idx="12">
                  <c:v>162.80000000000001</c:v>
                </c:pt>
                <c:pt idx="13">
                  <c:v>139.6</c:v>
                </c:pt>
                <c:pt idx="14">
                  <c:v>154.6</c:v>
                </c:pt>
              </c:numCache>
            </c:numRef>
          </c:val>
          <c:smooth val="0"/>
          <c:extLst>
            <c:ext xmlns:c16="http://schemas.microsoft.com/office/drawing/2014/chart" uri="{C3380CC4-5D6E-409C-BE32-E72D297353CC}">
              <c16:uniqueId val="{00000000-2EF8-413C-9DE5-A4DBDDFC0274}"/>
            </c:ext>
          </c:extLst>
        </c:ser>
        <c:dLbls>
          <c:showLegendKey val="0"/>
          <c:showVal val="0"/>
          <c:showCatName val="0"/>
          <c:showSerName val="0"/>
          <c:showPercent val="0"/>
          <c:showBubbleSize val="0"/>
        </c:dLbls>
        <c:marker val="1"/>
        <c:smooth val="0"/>
        <c:axId val="407562736"/>
        <c:axId val="407562256"/>
      </c:lineChart>
      <c:catAx>
        <c:axId val="1995253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5254367"/>
        <c:crosses val="autoZero"/>
        <c:auto val="1"/>
        <c:lblAlgn val="ctr"/>
        <c:lblOffset val="100"/>
        <c:noMultiLvlLbl val="0"/>
      </c:catAx>
      <c:valAx>
        <c:axId val="1995254367"/>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95253887"/>
        <c:crosses val="autoZero"/>
        <c:crossBetween val="between"/>
      </c:valAx>
      <c:valAx>
        <c:axId val="407562256"/>
        <c:scaling>
          <c:orientation val="minMax"/>
          <c:max val="24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7562736"/>
        <c:crosses val="max"/>
        <c:crossBetween val="between"/>
        <c:majorUnit val="40"/>
      </c:valAx>
      <c:catAx>
        <c:axId val="407562736"/>
        <c:scaling>
          <c:orientation val="minMax"/>
        </c:scaling>
        <c:delete val="1"/>
        <c:axPos val="b"/>
        <c:majorTickMark val="out"/>
        <c:minorTickMark val="none"/>
        <c:tickLblPos val="nextTo"/>
        <c:crossAx val="407562256"/>
        <c:crosses val="autoZero"/>
        <c:auto val="1"/>
        <c:lblAlgn val="ctr"/>
        <c:lblOffset val="100"/>
        <c:noMultiLvlLbl val="0"/>
      </c:catAx>
      <c:spPr>
        <a:noFill/>
        <a:ln>
          <a:noFill/>
        </a:ln>
        <a:effectLst/>
      </c:spPr>
    </c:plotArea>
    <c:legend>
      <c:legendPos val="r"/>
      <c:layout>
        <c:manualLayout>
          <c:xMode val="edge"/>
          <c:yMode val="edge"/>
          <c:x val="7.6136077938403532E-2"/>
          <c:y val="5.2351997666958298E-2"/>
          <c:w val="0.25644650464417906"/>
          <c:h val="0.247147856517935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5586730</xdr:colOff>
      <xdr:row>0</xdr:row>
      <xdr:rowOff>895351</xdr:rowOff>
    </xdr:to>
    <xdr:pic>
      <xdr:nvPicPr>
        <xdr:cNvPr id="2" name="Picture 1">
          <a:extLst>
            <a:ext uri="{FF2B5EF4-FFF2-40B4-BE49-F238E27FC236}">
              <a16:creationId xmlns:a16="http://schemas.microsoft.com/office/drawing/2014/main" id="{A448B105-534E-4AC4-9A53-90760AEEE76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91620"/>
        <a:stretch/>
      </xdr:blipFill>
      <xdr:spPr>
        <a:xfrm>
          <a:off x="0" y="1"/>
          <a:ext cx="7558405" cy="895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38100</xdr:rowOff>
    </xdr:from>
    <xdr:to>
      <xdr:col>4</xdr:col>
      <xdr:colOff>869850</xdr:colOff>
      <xdr:row>35</xdr:row>
      <xdr:rowOff>28575</xdr:rowOff>
    </xdr:to>
    <xdr:graphicFrame macro="">
      <xdr:nvGraphicFramePr>
        <xdr:cNvPr id="2" name="Chart 1">
          <a:extLst>
            <a:ext uri="{FF2B5EF4-FFF2-40B4-BE49-F238E27FC236}">
              <a16:creationId xmlns:a16="http://schemas.microsoft.com/office/drawing/2014/main" id="{AE98C14B-70DB-4EA1-8156-9CA46726FA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171450</xdr:colOff>
      <xdr:row>23</xdr:row>
      <xdr:rowOff>9525</xdr:rowOff>
    </xdr:from>
    <xdr:to>
      <xdr:col>11</xdr:col>
      <xdr:colOff>904875</xdr:colOff>
      <xdr:row>36</xdr:row>
      <xdr:rowOff>9525</xdr:rowOff>
    </xdr:to>
    <xdr:pic>
      <xdr:nvPicPr>
        <xdr:cNvPr id="3" name="Picture 2" descr="A blue circle with red and blue lines&#10;&#10;AI-generated content may be incorrect.">
          <a:extLst>
            <a:ext uri="{FF2B5EF4-FFF2-40B4-BE49-F238E27FC236}">
              <a16:creationId xmlns:a16="http://schemas.microsoft.com/office/drawing/2014/main" id="{DAC9ADE0-C1E9-7CC7-7421-47EE14B7FD94}"/>
            </a:ext>
          </a:extLst>
        </xdr:cNvPr>
        <xdr:cNvPicPr>
          <a:picLocks noChangeAspect="1"/>
        </xdr:cNvPicPr>
      </xdr:nvPicPr>
      <xdr:blipFill>
        <a:blip xmlns:r="http://schemas.openxmlformats.org/officeDocument/2006/relationships" r:embed="rId2"/>
        <a:stretch>
          <a:fillRect/>
        </a:stretch>
      </xdr:blipFill>
      <xdr:spPr>
        <a:xfrm>
          <a:off x="7829550" y="3286125"/>
          <a:ext cx="4391025" cy="2105025"/>
        </a:xfrm>
        <a:prstGeom prst="rect">
          <a:avLst/>
        </a:prstGeom>
      </xdr:spPr>
    </xdr:pic>
    <xdr:clientData/>
  </xdr:twoCellAnchor>
</xdr:wsDr>
</file>

<file path=xl/theme/theme1.xml><?xml version="1.0" encoding="utf-8"?>
<a:theme xmlns:a="http://schemas.openxmlformats.org/drawingml/2006/main" name="PRS">
  <a:themeElements>
    <a:clrScheme name="Research Service">
      <a:dk1>
        <a:srgbClr val="000000"/>
      </a:dk1>
      <a:lt1>
        <a:srgbClr val="FFFFFF"/>
      </a:lt1>
      <a:dk2>
        <a:srgbClr val="818181"/>
      </a:dk2>
      <a:lt2>
        <a:srgbClr val="F2EEEC"/>
      </a:lt2>
      <a:accent1>
        <a:srgbClr val="1D1F6E"/>
      </a:accent1>
      <a:accent2>
        <a:srgbClr val="9BB8D7"/>
      </a:accent2>
      <a:accent3>
        <a:srgbClr val="F15D46"/>
      </a:accent3>
      <a:accent4>
        <a:srgbClr val="F7A193"/>
      </a:accent4>
      <a:accent5>
        <a:srgbClr val="00B27A"/>
      </a:accent5>
      <a:accent6>
        <a:srgbClr val="D9BA8B"/>
      </a:accent6>
      <a:hlink>
        <a:srgbClr val="1C1E6E"/>
      </a:hlink>
      <a:folHlink>
        <a:srgbClr val="5C88BA"/>
      </a:folHlink>
    </a:clrScheme>
    <a:fontScheme name="Research Service - Roboto">
      <a:majorFont>
        <a:latin typeface="Roboto"/>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arliament.nsw.gov.au/researchpapers/Pages/coal-mining-in-nsw.aspx" TargetMode="External"/><Relationship Id="rId2" Type="http://schemas.openxmlformats.org/officeDocument/2006/relationships/hyperlink" Target="https://www.parliament.nsw.gov.au/researchpapers/Pages/TransitioningCommunitiesDependentonCoalMininginNSW.aspx" TargetMode="External"/><Relationship Id="rId1" Type="http://schemas.openxmlformats.org/officeDocument/2006/relationships/hyperlink" Target="https://www.parliament.nsw.gov.au/researchpapers/Pages/research-papers.aspx"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planningportal.nsw.gov.au/major-projects/projects/bulga-coal-mine-optimisation" TargetMode="External"/><Relationship Id="rId21" Type="http://schemas.openxmlformats.org/officeDocument/2006/relationships/hyperlink" Target="https://www.deltapae.com.au/ArticleDocuments/10635/CVC%202024%20Annual%20Review%20(reduced).pdf.aspx?Embed=Y" TargetMode="External"/><Relationship Id="rId42" Type="http://schemas.openxmlformats.org/officeDocument/2006/relationships/hyperlink" Target="https://gm3.au/wp-content/uploads/2024/09/Appin-Mine-Annual-Review-FY24-1.pdf" TargetMode="External"/><Relationship Id="rId63" Type="http://schemas.openxmlformats.org/officeDocument/2006/relationships/hyperlink" Target="https://www.planningportal.nsw.gov.au/major-projects/projects/mod-3-pit-8-extension" TargetMode="External"/><Relationship Id="rId84" Type="http://schemas.openxmlformats.org/officeDocument/2006/relationships/hyperlink" Target="https://www.boral.com.au/sites/default/files/2024-07/FWP0001287_Forward_Program_24%C2%A0Jan%C2%A02024%20535pm.pdf" TargetMode="External"/><Relationship Id="rId138" Type="http://schemas.openxmlformats.org/officeDocument/2006/relationships/hyperlink" Target="https://www.planningportal.nsw.gov.au/major-projects/projects/mannering-coal-mine" TargetMode="External"/><Relationship Id="rId159" Type="http://schemas.openxmlformats.org/officeDocument/2006/relationships/hyperlink" Target="https://www.tahmoorcolliery.com.au/wp-content/uploads/sites/8/2024/05/Tahmoor-Coal-2023-Annual-Review-and-AEMR-Final_20240510_update.pdf" TargetMode="External"/><Relationship Id="rId170" Type="http://schemas.openxmlformats.org/officeDocument/2006/relationships/hyperlink" Target="https://www.abc.net.au/news/2025-07-29/mass-redundancies-hit-dartbrook-hunter-valley-coal-mine/105585058" TargetMode="External"/><Relationship Id="rId191" Type="http://schemas.openxmlformats.org/officeDocument/2006/relationships/hyperlink" Target="https://www.yancoal.com.au/our-sites/donaldson/" TargetMode="External"/><Relationship Id="rId205" Type="http://schemas.openxmlformats.org/officeDocument/2006/relationships/hyperlink" Target="https://www.stratfordrenewableenergyhub.com.au/" TargetMode="External"/><Relationship Id="rId226" Type="http://schemas.openxmlformats.org/officeDocument/2006/relationships/hyperlink" Target="https://www.glencore.com.au/operations-and-projects/coal/past-operations/macquarie-coal" TargetMode="External"/><Relationship Id="rId107" Type="http://schemas.openxmlformats.org/officeDocument/2006/relationships/hyperlink" Target="https://www.wallarah.com.au/about-us/" TargetMode="External"/><Relationship Id="rId11" Type="http://schemas.openxmlformats.org/officeDocument/2006/relationships/hyperlink" Target="https://data.centennialcoal.com.au/domino/centennialcoal/cc205.nsf/0/6253AFFE387F958ACA258C5E0011F480/%24file/2024%20Annual%20Review_Myuna%20Final%20v2.pdf" TargetMode="External"/><Relationship Id="rId32" Type="http://schemas.openxmlformats.org/officeDocument/2006/relationships/hyperlink" Target="https://www.glencore.com.au/.rest/api/v1/documents/8b1827b8b7d86204dfc95460f8164382/MGO+2024+Annual+Review+-+Main+Report.pdf" TargetMode="External"/><Relationship Id="rId53" Type="http://schemas.openxmlformats.org/officeDocument/2006/relationships/hyperlink" Target="https://machenergyaustralia.com.au/wp-content/uploads/Mount-Pleasant-Operation-Annual-Review-2024.pdf" TargetMode="External"/><Relationship Id="rId74" Type="http://schemas.openxmlformats.org/officeDocument/2006/relationships/hyperlink" Target="https://whitehavencoal.com.au/our-business/our-assets/werris-creek-mine/" TargetMode="External"/><Relationship Id="rId128" Type="http://schemas.openxmlformats.org/officeDocument/2006/relationships/hyperlink" Target="https://www.glencore.com.au/operations-and-projects/coal/current-operations/hunter-valley-operations" TargetMode="External"/><Relationship Id="rId149" Type="http://schemas.openxmlformats.org/officeDocument/2006/relationships/hyperlink" Target="https://www.planningportal.nsw.gov.au/major-projects/projects/warkworth-coal-mine-continuation" TargetMode="External"/><Relationship Id="rId5" Type="http://schemas.openxmlformats.org/officeDocument/2006/relationships/hyperlink" Target="https://data.centennialcoal.com.au/domino/centennialcoal/cc205.nsf/0/E160F99ADF85BA98CA258C5B001BDB0D/%24file/Signed%20Airly%202024%20Annual%20Review_Final_with%20Plans%20&amp;%20Appendices.pdf" TargetMode="External"/><Relationship Id="rId95" Type="http://schemas.openxmlformats.org/officeDocument/2006/relationships/hyperlink" Target="https://www.glencore.com.au/operations-and-projects/coal/past-operations/macquarie-coal" TargetMode="External"/><Relationship Id="rId160" Type="http://schemas.openxmlformats.org/officeDocument/2006/relationships/hyperlink" Target="https://www.planningportal.nsw.gov.au/major-projects/projects/tahmoor-south-coal-project" TargetMode="External"/><Relationship Id="rId181" Type="http://schemas.openxmlformats.org/officeDocument/2006/relationships/hyperlink" Target="https://www.yancoal.com.au/our-sites/duralie/" TargetMode="External"/><Relationship Id="rId216" Type="http://schemas.openxmlformats.org/officeDocument/2006/relationships/hyperlink" Target="https://www.glencore.com.au/operations-and-projects/coal/past-operations/ravensworth-underground" TargetMode="External"/><Relationship Id="rId22" Type="http://schemas.openxmlformats.org/officeDocument/2006/relationships/hyperlink" Target="https://www.deltapae.com.au/ArticleDocuments/10645/MC%202024%20Annual%20Review%20(reduced).pdf.aspx?Embed=Y" TargetMode="External"/><Relationship Id="rId43" Type="http://schemas.openxmlformats.org/officeDocument/2006/relationships/hyperlink" Target="https://gm3.au/wp-content/uploads/2024/09/Appin-Mine-Annual-Review-FY24-1.pdf" TargetMode="External"/><Relationship Id="rId64" Type="http://schemas.openxmlformats.org/officeDocument/2006/relationships/hyperlink" Target="https://www.peabodyenergy.com/Peabody/media/MediaLibrary/Operations/Australia%20Mining/New%20South%20Wales%20Mining/Wilpinjong%20Mine/2024%20Annual%20Review/Annual-Review_2024_WCPL_FINAL.pdf" TargetMode="External"/><Relationship Id="rId118" Type="http://schemas.openxmlformats.org/officeDocument/2006/relationships/hyperlink" Target="https://www.planningportal.nsw.gov.au/major-projects/projects/bulga-underground" TargetMode="External"/><Relationship Id="rId139" Type="http://schemas.openxmlformats.org/officeDocument/2006/relationships/hyperlink" Target="https://www.planningportal.nsw.gov.au/major-projects/projects/chain-valley-colliery-consolidation-project" TargetMode="External"/><Relationship Id="rId85" Type="http://schemas.openxmlformats.org/officeDocument/2006/relationships/hyperlink" Target="https://www.yancoal.com.au/our-sites/duralie/" TargetMode="External"/><Relationship Id="rId150" Type="http://schemas.openxmlformats.org/officeDocument/2006/relationships/hyperlink" Target="https://www.planningportal.nsw.gov.au/major-projects/projects/myuna-coal-mine" TargetMode="External"/><Relationship Id="rId171" Type="http://schemas.openxmlformats.org/officeDocument/2006/relationships/hyperlink" Target="https://www.dartbrook.com.au/wp-content/uploads/2025/04/Dartbrook-Mine-Annual-Review-2024.pdf" TargetMode="External"/><Relationship Id="rId192" Type="http://schemas.openxmlformats.org/officeDocument/2006/relationships/hyperlink" Target="https://www.yancoal.com.au/our-sites/donaldson/" TargetMode="External"/><Relationship Id="rId206" Type="http://schemas.openxmlformats.org/officeDocument/2006/relationships/hyperlink" Target="https://www.planningportal.nsw.gov.au/major-projects/projects/stratford-pumped-hydro-and-solar-0" TargetMode="External"/><Relationship Id="rId227" Type="http://schemas.openxmlformats.org/officeDocument/2006/relationships/hyperlink" Target="https://www.glencore.com.au/operations-and-projects/coal/past-operations/macquarie-coal" TargetMode="External"/><Relationship Id="rId12" Type="http://schemas.openxmlformats.org/officeDocument/2006/relationships/hyperlink" Target="https://www.centennialcoal.com.au/operations/springvale" TargetMode="External"/><Relationship Id="rId33" Type="http://schemas.openxmlformats.org/officeDocument/2006/relationships/hyperlink" Target="https://www.glencore.com.au/.rest/api/v1/documents/8b1827b8b7d86204dfc95460f8164382/MGO+2024+Annual+Review+-+Main+Report.pdf" TargetMode="External"/><Relationship Id="rId108" Type="http://schemas.openxmlformats.org/officeDocument/2006/relationships/hyperlink" Target="https://www.wallarah.com.au/wp-content/uploads/1619/62/Wallarah-2-Coal-Mine-Consent-Conditions-signed-20180116.pdf" TargetMode="External"/><Relationship Id="rId129" Type="http://schemas.openxmlformats.org/officeDocument/2006/relationships/hyperlink" Target="https://www.glencore.com.au/operations-and-projects/coal/current-operations/hunter-valley-operations" TargetMode="External"/><Relationship Id="rId54" Type="http://schemas.openxmlformats.org/officeDocument/2006/relationships/hyperlink" Target="https://www.abc.net.au/news/2025-07-24/mount-pleasant-coal-mine-expansion-halted-by-court/105566836" TargetMode="External"/><Relationship Id="rId75" Type="http://schemas.openxmlformats.org/officeDocument/2006/relationships/hyperlink" Target="https://whitehavencoal.com.au/our-business/our-assets/rocglen-mine/" TargetMode="External"/><Relationship Id="rId96" Type="http://schemas.openxmlformats.org/officeDocument/2006/relationships/hyperlink" Target="https://librarystaff.parliament.nsw.gov.au/jspui/retrieve/2c4fe4cc-596d-4a23-9267-151b0e29ecf6" TargetMode="External"/><Relationship Id="rId140" Type="http://schemas.openxmlformats.org/officeDocument/2006/relationships/hyperlink" Target="https://www.planningportal.nsw.gov.au/major-projects/projects/maules-creek-coal-mine" TargetMode="External"/><Relationship Id="rId161" Type="http://schemas.openxmlformats.org/officeDocument/2006/relationships/hyperlink" Target="https://www.planningportal.nsw.gov.au/major-projects/projects/tarrawonga-coal-mine" TargetMode="External"/><Relationship Id="rId182" Type="http://schemas.openxmlformats.org/officeDocument/2006/relationships/hyperlink" Target="https://ccoal.com.au/invincible-colliery-and-cullen-valley-mine/" TargetMode="External"/><Relationship Id="rId217" Type="http://schemas.openxmlformats.org/officeDocument/2006/relationships/hyperlink" Target="https://www.planningportal.nsw.gov.au/major-projects/projects/glendell-coal" TargetMode="External"/><Relationship Id="rId6" Type="http://schemas.openxmlformats.org/officeDocument/2006/relationships/hyperlink" Target="https://www.centennialcoal.com.au/operations/clarence" TargetMode="External"/><Relationship Id="rId23" Type="http://schemas.openxmlformats.org/officeDocument/2006/relationships/hyperlink" Target="https://www.deltapae.com.au/ArticleDocuments/10645/MC%202024%20Annual%20Review%20(reduced).pdf.aspx?Embed=Y" TargetMode="External"/><Relationship Id="rId119" Type="http://schemas.openxmlformats.org/officeDocument/2006/relationships/hyperlink" Target="https://www.planningportal.nsw.gov.au/major-projects/projects/chain-valley-extension-project-ssd-5465" TargetMode="External"/><Relationship Id="rId44" Type="http://schemas.openxmlformats.org/officeDocument/2006/relationships/hyperlink" Target="https://gm3.au/wp-content/uploads/2024/09/Appin-Mine-Annual-Review-FY24-1.pdf" TargetMode="External"/><Relationship Id="rId65" Type="http://schemas.openxmlformats.org/officeDocument/2006/relationships/hyperlink" Target="https://www.peabodyenergy.com/Peabody/media/MediaLibrary/Operations/Australia%20Mining/New%20South%20Wales%20Mining/Wilpinjong%20Mine/2024%20Annual%20Review/Annual-Review_2024_WCPL_FINAL.pdf" TargetMode="External"/><Relationship Id="rId86" Type="http://schemas.openxmlformats.org/officeDocument/2006/relationships/hyperlink" Target="https://ccoal.com.au/wp-content/uploads/2025/05/2024_ivm_ar_final.pdf" TargetMode="External"/><Relationship Id="rId130" Type="http://schemas.openxmlformats.org/officeDocument/2006/relationships/hyperlink" Target="https://www.hvo.com.au/wp-content/uploads/2024/12/HVO-Annual-Review-2024_approved.pdf" TargetMode="External"/><Relationship Id="rId151" Type="http://schemas.openxmlformats.org/officeDocument/2006/relationships/hyperlink" Target="https://www.planningportal.nsw.gov.au/major-projects/projects/narrabri-underground-mine-stage-3-extension-project" TargetMode="External"/><Relationship Id="rId172" Type="http://schemas.openxmlformats.org/officeDocument/2006/relationships/hyperlink" Target="https://www.planningportal.nsw.gov.au/major-projects/projects/liddell-coal" TargetMode="External"/><Relationship Id="rId193" Type="http://schemas.openxmlformats.org/officeDocument/2006/relationships/hyperlink" Target="https://www.yancoal.com.au/our-sites/donaldson/" TargetMode="External"/><Relationship Id="rId207" Type="http://schemas.openxmlformats.org/officeDocument/2006/relationships/hyperlink" Target="https://whitehavencoal.com.au/our-business/our-assets/werris-creek-mine/" TargetMode="External"/><Relationship Id="rId228" Type="http://schemas.openxmlformats.org/officeDocument/2006/relationships/hyperlink" Target="https://www.glencore.com.au/operations-and-projects/coal/past-operations/macquarie-coal" TargetMode="External"/><Relationship Id="rId13" Type="http://schemas.openxmlformats.org/officeDocument/2006/relationships/hyperlink" Target="https://www.planningportal.nsw.gov.au/major-projects/projects/dartbrook-coal-0" TargetMode="External"/><Relationship Id="rId109" Type="http://schemas.openxmlformats.org/officeDocument/2006/relationships/hyperlink" Target="https://www.parliament.nsw.gov.au/lcdocs/inquiries/3046/Report%20no.%2053%20-%20State%20Development%20-%20Beneficial%20and%20productive%20post-mining%20land%20use%20-%20FINAL%20Report.pdf" TargetMode="External"/><Relationship Id="rId34" Type="http://schemas.openxmlformats.org/officeDocument/2006/relationships/hyperlink" Target="https://www.glencore.com.au/.rest/api/v1/documents/47db23bb790f0a82fa9044ac0cb52882/Ravensworth+Operations_2024_Annual+Review_Website.pdf" TargetMode="External"/><Relationship Id="rId55" Type="http://schemas.openxmlformats.org/officeDocument/2006/relationships/hyperlink" Target="https://malabarresources.com.au/wp-content/uploads/2025/03/2024-Annual-Review-FINAL_executed.pdf" TargetMode="External"/><Relationship Id="rId76" Type="http://schemas.openxmlformats.org/officeDocument/2006/relationships/hyperlink" Target="https://www.yancoal.com.au/wp-content/uploads/2025/07/73730c-Ashton-Annual-Review-Appendices_March-2025_Final-High-Res.pdf" TargetMode="External"/><Relationship Id="rId97" Type="http://schemas.openxmlformats.org/officeDocument/2006/relationships/hyperlink" Target="http://www.aqcltd.com/site/pdf/034d5a99-2298-4028-932a-14fd25f4a417/Quarterly-Activities-and-Cashflow-Reports.pdf?Platform=ListPage" TargetMode="External"/><Relationship Id="rId120" Type="http://schemas.openxmlformats.org/officeDocument/2006/relationships/hyperlink" Target="https://www.planningportal.nsw.gov.au/major-projects/projects/chain-valley-colliery-consolidation-project" TargetMode="External"/><Relationship Id="rId141" Type="http://schemas.openxmlformats.org/officeDocument/2006/relationships/hyperlink" Target="https://www.planningportal.nsw.gov.au/major-projects/projects/metropolitan-coal-mine" TargetMode="External"/><Relationship Id="rId7" Type="http://schemas.openxmlformats.org/officeDocument/2006/relationships/hyperlink" Target="https://www.centennialcoal.com.au/operations/clarence" TargetMode="External"/><Relationship Id="rId162" Type="http://schemas.openxmlformats.org/officeDocument/2006/relationships/hyperlink" Target="https://www.planningportal.nsw.gov.au/major-projects/projects/united-wambo-open-cut-coal-mine" TargetMode="External"/><Relationship Id="rId183" Type="http://schemas.openxmlformats.org/officeDocument/2006/relationships/hyperlink" Target="https://www.boral.com.au/sites/default/files/2024-07/FWP0001287_Forward_Program_24%C2%A0Jan%C2%A02024%20535pm.pdf" TargetMode="External"/><Relationship Id="rId218" Type="http://schemas.openxmlformats.org/officeDocument/2006/relationships/hyperlink" Target="https://www.planningportal.nsw.gov.au/major-projects/projects/angus-place-coal-mine" TargetMode="External"/><Relationship Id="rId24" Type="http://schemas.openxmlformats.org/officeDocument/2006/relationships/hyperlink" Target="https://www.tahmoorcolliery.com.au/wp-content/uploads/sites/8/2024/05/Tahmoor-Coal-2023-Annual-Review-and-AEMR-Final_20240510_update.pdf" TargetMode="External"/><Relationship Id="rId45" Type="http://schemas.openxmlformats.org/officeDocument/2006/relationships/hyperlink" Target="https://gm3.au/wp-content/uploads/2024/09/Dendrobium-Mine-and-Cordeaux-Colliery-Annual-Review-FY24-1.pdf" TargetMode="External"/><Relationship Id="rId66" Type="http://schemas.openxmlformats.org/officeDocument/2006/relationships/hyperlink" Target="https://whitehavencoal.com.au/Documentations/Maules%20Creek%20Mine/Environmental%20Management,%20Monitoring%20&amp;%20Compliance/Annual%20Reviews/MCC-Annual%20Review%202024.pdf?v=1750744866" TargetMode="External"/><Relationship Id="rId87" Type="http://schemas.openxmlformats.org/officeDocument/2006/relationships/hyperlink" Target="https://ccoal.com.au/wp-content/uploads/2022/11/invincible-colliery-tmp_final.pdf" TargetMode="External"/><Relationship Id="rId110" Type="http://schemas.openxmlformats.org/officeDocument/2006/relationships/hyperlink" Target="https://www.planningportal.nsw.gov.au/major-projects/projects/modification-5-bloomfield-colliery-continuation-project" TargetMode="External"/><Relationship Id="rId131" Type="http://schemas.openxmlformats.org/officeDocument/2006/relationships/hyperlink" Target="https://www.hvo.com.au/wp-content/uploads/2024/12/HVO-Annual-Review-2024_approved.pdf" TargetMode="External"/><Relationship Id="rId152" Type="http://schemas.openxmlformats.org/officeDocument/2006/relationships/hyperlink" Target="https://www.planningportal.nsw.gov.au/major-projects/projects/ravensworth-coal-operations" TargetMode="External"/><Relationship Id="rId173" Type="http://schemas.openxmlformats.org/officeDocument/2006/relationships/hyperlink" Target="https://idemitsu.com.au/wp-content/uploads/2016/01/DA-2002-205-Mod-9-Notice-of-Determination_CNR-40370.pdf" TargetMode="External"/><Relationship Id="rId194" Type="http://schemas.openxmlformats.org/officeDocument/2006/relationships/hyperlink" Target="https://www.yancoal.com.au/our-sites/donaldson/" TargetMode="External"/><Relationship Id="rId208" Type="http://schemas.openxmlformats.org/officeDocument/2006/relationships/hyperlink" Target="https://wollongongresources.net.au/our-assets/" TargetMode="External"/><Relationship Id="rId229" Type="http://schemas.openxmlformats.org/officeDocument/2006/relationships/hyperlink" Target="https://www.glencore.com.au/operations-and-projects/coal/past-operations/baal-bone-colliery" TargetMode="External"/><Relationship Id="rId14" Type="http://schemas.openxmlformats.org/officeDocument/2006/relationships/hyperlink" Target="https://www.bhp.com/-/media/bhp/regulatory-information-media/coal/nswec/mt-arthur-coal/annual-reviews/mt-arthur-coal-annual-review-fy24_optimized.pdf" TargetMode="External"/><Relationship Id="rId35" Type="http://schemas.openxmlformats.org/officeDocument/2006/relationships/hyperlink" Target="https://www.glencore.com.au/operations-and-projects/coal/current-operations/ravensworth-operations" TargetMode="External"/><Relationship Id="rId56" Type="http://schemas.openxmlformats.org/officeDocument/2006/relationships/hyperlink" Target="https://malabarresources.com.au/maxwell-underground-mine/" TargetMode="External"/><Relationship Id="rId77" Type="http://schemas.openxmlformats.org/officeDocument/2006/relationships/hyperlink" Target="https://www.yancoal.com.au/wp-content/uploads/2025/08/20250724-CCC-Presentation.pdf" TargetMode="External"/><Relationship Id="rId100" Type="http://schemas.openxmlformats.org/officeDocument/2006/relationships/hyperlink" Target="https://lsj.com.au/articles/climate-change-concerns-lead-court-to-overturn-mount-pleasant-coal-mine-expansion/" TargetMode="External"/><Relationship Id="rId8" Type="http://schemas.openxmlformats.org/officeDocument/2006/relationships/hyperlink" Target="https://www.centennialcoal.com.au/operations/mandalong" TargetMode="External"/><Relationship Id="rId98" Type="http://schemas.openxmlformats.org/officeDocument/2006/relationships/hyperlink" Target="https://www.planningportal.nsw.gov.au/major-projects/projects/maules-creek-continuation-project" TargetMode="External"/><Relationship Id="rId121" Type="http://schemas.openxmlformats.org/officeDocument/2006/relationships/hyperlink" Target="https://www.planningportal.nsw.gov.au/major-projects/projects/clarence-coal" TargetMode="External"/><Relationship Id="rId142" Type="http://schemas.openxmlformats.org/officeDocument/2006/relationships/hyperlink" Target="https://www.planningportal.nsw.gov.au/major-projects/projects/moolarben-coal-expansion" TargetMode="External"/><Relationship Id="rId163" Type="http://schemas.openxmlformats.org/officeDocument/2006/relationships/hyperlink" Target="https://www.planningportal.nsw.gov.au/major-projects/projects/vickery-mine-extension" TargetMode="External"/><Relationship Id="rId184" Type="http://schemas.openxmlformats.org/officeDocument/2006/relationships/hyperlink" Target="https://data.centennialcoal.com.au/domino/centennialcoal/cc205.nsf/0/D5221BDE91223376CA258C5D00838347/%24file/2024%20Annual%20Review_Awaba_Final%20updated.pdf" TargetMode="External"/><Relationship Id="rId219" Type="http://schemas.openxmlformats.org/officeDocument/2006/relationships/hyperlink" Target="https://data.centennialcoal.com.au/domino/centennialcoal/cc205.nsf/0/43AE5289FF181474CA258C5E001884D5/%24file/Ivanhoe%20Group%20Annual%20Report%202024.pdf" TargetMode="External"/><Relationship Id="rId230" Type="http://schemas.openxmlformats.org/officeDocument/2006/relationships/printerSettings" Target="../printerSettings/printerSettings2.bin"/><Relationship Id="rId25" Type="http://schemas.openxmlformats.org/officeDocument/2006/relationships/hyperlink" Target="https://www.tahmoorcolliery.com.au/who-we-are/" TargetMode="External"/><Relationship Id="rId46" Type="http://schemas.openxmlformats.org/officeDocument/2006/relationships/hyperlink" Target="https://www.bloomcoll.com.au/uploads/RCM_Annual_Review_YEM-2025_Final.pdf" TargetMode="External"/><Relationship Id="rId67" Type="http://schemas.openxmlformats.org/officeDocument/2006/relationships/hyperlink" Target="https://whitehavencoal.com.au/Documentations/Maules%20Creek%20Mine/Environmental%20Management,%20Monitoring%20&amp;%20Compliance/Annual%20Reviews/MCC-Annual%20Review%202024.pdf?v=1750744866" TargetMode="External"/><Relationship Id="rId116" Type="http://schemas.openxmlformats.org/officeDocument/2006/relationships/hyperlink" Target="https://www.planningportal.nsw.gov.au/major-projects/projects/boggabri-coal-mine" TargetMode="External"/><Relationship Id="rId137" Type="http://schemas.openxmlformats.org/officeDocument/2006/relationships/hyperlink" Target="https://www.planningportal.nsw.gov.au/major-projects/projects/mangoola-coal-continued-operations-project" TargetMode="External"/><Relationship Id="rId158" Type="http://schemas.openxmlformats.org/officeDocument/2006/relationships/hyperlink" Target="https://www.planningportal.nsw.gov.au/major-projects/projects/springvale-coal-mine-extension" TargetMode="External"/><Relationship Id="rId20" Type="http://schemas.openxmlformats.org/officeDocument/2006/relationships/hyperlink" Target="https://www.deltapae.com.au/ArticleDocuments/10645/MC%202024%20Annual%20Review%20(reduced).pdf.aspx?Embed=Y" TargetMode="External"/><Relationship Id="rId41" Type="http://schemas.openxmlformats.org/officeDocument/2006/relationships/hyperlink" Target="https://data.centennialcoal.com.au/domino/centennialcoal/cc205.nsf/0/E160F99ADF85BA98CA258C5B001BDB0D/%24file/Signed%20Airly%202024%20Annual%20Review_Final_with%20Plans%20&amp;%20Appendices.pdf" TargetMode="External"/><Relationship Id="rId62" Type="http://schemas.openxmlformats.org/officeDocument/2006/relationships/hyperlink" Target="https://www.peabodyenergy.com/Operations/Australia-Mining/New-South-Wales-Mining/Metropolitan-Mine" TargetMode="External"/><Relationship Id="rId83" Type="http://schemas.openxmlformats.org/officeDocument/2006/relationships/hyperlink" Target="https://www.centennialcoal.com.au/operations/awaba" TargetMode="External"/><Relationship Id="rId88" Type="http://schemas.openxmlformats.org/officeDocument/2006/relationships/hyperlink" Target="https://www.centennialcoal.com.au/operations/ivanhoe-group" TargetMode="External"/><Relationship Id="rId111" Type="http://schemas.openxmlformats.org/officeDocument/2006/relationships/hyperlink" Target="https://www.planningportal.nsw.gov.au/major-projects/projects/modification-5-workforce-increase-and-rehab-reform" TargetMode="External"/><Relationship Id="rId132" Type="http://schemas.openxmlformats.org/officeDocument/2006/relationships/hyperlink" Target="https://www.glencore.com.au/operations-and-projects/coal/current-operations/hunter-valley-operations" TargetMode="External"/><Relationship Id="rId153" Type="http://schemas.openxmlformats.org/officeDocument/2006/relationships/hyperlink" Target="https://www.planningportal.nsw.gov.au/major-projects/projects/rixs-creek-coal-mine-extension" TargetMode="External"/><Relationship Id="rId174" Type="http://schemas.openxmlformats.org/officeDocument/2006/relationships/hyperlink" Target="https://www.planningportal.nsw.gov.au/major-projects/projects/newstan-colliery" TargetMode="External"/><Relationship Id="rId179" Type="http://schemas.openxmlformats.org/officeDocument/2006/relationships/hyperlink" Target="https://www.centennialcoal.com.au/operations/ivanhoe-group" TargetMode="External"/><Relationship Id="rId195" Type="http://schemas.openxmlformats.org/officeDocument/2006/relationships/hyperlink" Target="https://www.yancoal.com.au/our-sites/donaldson/" TargetMode="External"/><Relationship Id="rId209" Type="http://schemas.openxmlformats.org/officeDocument/2006/relationships/hyperlink" Target="https://wollongongresources.net.au/major-project-approvals-2/" TargetMode="External"/><Relationship Id="rId190" Type="http://schemas.openxmlformats.org/officeDocument/2006/relationships/hyperlink" Target="https://www.centennialcoal.com.au/operations/charbon" TargetMode="External"/><Relationship Id="rId204" Type="http://schemas.openxmlformats.org/officeDocument/2006/relationships/hyperlink" Target="https://www.yancoal.com.au/our-sites/stratford/" TargetMode="External"/><Relationship Id="rId220" Type="http://schemas.openxmlformats.org/officeDocument/2006/relationships/hyperlink" Target="https://www.planningportal.nsw.gov.au/major-projects/projects/mod-1-timing-changes-0" TargetMode="External"/><Relationship Id="rId225" Type="http://schemas.openxmlformats.org/officeDocument/2006/relationships/hyperlink" Target="https://www.parliament.nsw.gov.au/lc/papers/pages/qanda-tracking-details.aspx?pk=92756" TargetMode="External"/><Relationship Id="rId15" Type="http://schemas.openxmlformats.org/officeDocument/2006/relationships/hyperlink" Target="https://www.bhp.com/-/media/bhp/regulatory-information-media/coal/nswec/mt-arthur-coal/annual-reviews/mt-arthur-coal-annual-review-fy24_optimized.pdf" TargetMode="External"/><Relationship Id="rId36" Type="http://schemas.openxmlformats.org/officeDocument/2006/relationships/hyperlink" Target="https://www.glencore.com.au/.rest/api/v1/documents/a5953ef315ba3d08004c8ecf7a6ff760/2024+Annual+Review_UCMPL_Final.pdf" TargetMode="External"/><Relationship Id="rId57" Type="http://schemas.openxmlformats.org/officeDocument/2006/relationships/hyperlink" Target="https://www.planningportal.nsw.gov.au/major-projects/projects/maxwell-underground-coal-mine-project" TargetMode="External"/><Relationship Id="rId106" Type="http://schemas.openxmlformats.org/officeDocument/2006/relationships/hyperlink" Target="https://www.planningportal.nsw.gov.au/major-projects/projects/wallarah-2-coal-mine" TargetMode="External"/><Relationship Id="rId127" Type="http://schemas.openxmlformats.org/officeDocument/2006/relationships/hyperlink" Target="https://www.planningportal.nsw.gov.au/major-projects/projects/hvo-north-open-cut-coal-continuation-project" TargetMode="External"/><Relationship Id="rId10" Type="http://schemas.openxmlformats.org/officeDocument/2006/relationships/hyperlink" Target="https://www.centennialcoal.com.au/operations/myuna" TargetMode="External"/><Relationship Id="rId31" Type="http://schemas.openxmlformats.org/officeDocument/2006/relationships/hyperlink" Target="https://www.glencore.com.au/.rest/api/v1/documents/8b1827b8b7d86204dfc95460f8164382/MGO+2024+Annual+Review+-+Main+Report.pdf" TargetMode="External"/><Relationship Id="rId52" Type="http://schemas.openxmlformats.org/officeDocument/2006/relationships/hyperlink" Target="https://www.planningportal.nsw.gov.au/major-projects/projects/mount-pleasant-optimisation-project" TargetMode="External"/><Relationship Id="rId73" Type="http://schemas.openxmlformats.org/officeDocument/2006/relationships/hyperlink" Target="https://whitehavencoal.com.au/Documentations/Vickery%20Extension%20Project/Environmental%20Management,%20Monitoring%20&amp;%20Compliance/Annual%20Reviews/VIC-Annual%20Review%202024.pdf?v=1747623817" TargetMode="External"/><Relationship Id="rId78" Type="http://schemas.openxmlformats.org/officeDocument/2006/relationships/hyperlink" Target="https://www.yancoal.com.au/our-sites/austar/" TargetMode="External"/><Relationship Id="rId94" Type="http://schemas.openxmlformats.org/officeDocument/2006/relationships/hyperlink" Target="https://www.abc.net.au/news/2024-02-05/wollongong-resources-russell-vale-colliery-to-close/103429916" TargetMode="External"/><Relationship Id="rId99" Type="http://schemas.openxmlformats.org/officeDocument/2006/relationships/hyperlink" Target="https://www.planningportal.nsw.gov.au/major-projects/projects/rixs-creek-north-continuation-project" TargetMode="External"/><Relationship Id="rId101" Type="http://schemas.openxmlformats.org/officeDocument/2006/relationships/hyperlink" Target="https://www.planningportal.nsw.gov.au/major-projects/projects/mod-10-increase-mine-footprint-and-mine-life" TargetMode="External"/><Relationship Id="rId122" Type="http://schemas.openxmlformats.org/officeDocument/2006/relationships/hyperlink" Target="https://www.planningportal.nsw.gov.au/major-projects/projects/modification-11-time-extension" TargetMode="External"/><Relationship Id="rId143" Type="http://schemas.openxmlformats.org/officeDocument/2006/relationships/hyperlink" Target="https://www.planningportal.nsw.gov.au/major-projects/projects/mount-owen-continued-operations" TargetMode="External"/><Relationship Id="rId148" Type="http://schemas.openxmlformats.org/officeDocument/2006/relationships/hyperlink" Target="https://www.planningportal.nsw.gov.au/major-projects/projects/mt-thorley-coal-mine-continuation" TargetMode="External"/><Relationship Id="rId164" Type="http://schemas.openxmlformats.org/officeDocument/2006/relationships/hyperlink" Target="https://www.planningportal.nsw.gov.au/major-projects/projects/wilpinjong-coal-mine-extension" TargetMode="External"/><Relationship Id="rId169" Type="http://schemas.openxmlformats.org/officeDocument/2006/relationships/hyperlink" Target="https://www.planningportal.nsw.gov.au/major-projects/projects/dartbrook-modification-8-time-extension" TargetMode="External"/><Relationship Id="rId185" Type="http://schemas.openxmlformats.org/officeDocument/2006/relationships/hyperlink" Target="https://www.yancoal.com.au/our-sites/austar/" TargetMode="External"/><Relationship Id="rId4" Type="http://schemas.openxmlformats.org/officeDocument/2006/relationships/hyperlink" Target="https://www.centennialcoal.com.au/operations/airly" TargetMode="External"/><Relationship Id="rId9" Type="http://schemas.openxmlformats.org/officeDocument/2006/relationships/hyperlink" Target="https://www.centennialcoal.com.au/operations/mandalong" TargetMode="External"/><Relationship Id="rId180" Type="http://schemas.openxmlformats.org/officeDocument/2006/relationships/hyperlink" Target="https://www.glencore.com.au/.rest/api/v1/documents/0ef38840ac97312eb578472365ac342d/Integra+Annual+Review+2024.pdf" TargetMode="External"/><Relationship Id="rId210" Type="http://schemas.openxmlformats.org/officeDocument/2006/relationships/hyperlink" Target="https://whitehavencoal.com.au/our-business/our-assets/canyon-mine/" TargetMode="External"/><Relationship Id="rId215" Type="http://schemas.openxmlformats.org/officeDocument/2006/relationships/hyperlink" Target="https://www.glencore.com.au/operations-and-projects/coal/past-operations/ravensworth-underground" TargetMode="External"/><Relationship Id="rId26" Type="http://schemas.openxmlformats.org/officeDocument/2006/relationships/hyperlink" Target="https://www.glencore.com.au/operations-and-projects/coal/current-operations/bulga-coal" TargetMode="External"/><Relationship Id="rId47" Type="http://schemas.openxmlformats.org/officeDocument/2006/relationships/hyperlink" Target="https://www.bloomcoll.com.au/uploads/Annual-Review-Report-YEM-2025.pdf" TargetMode="External"/><Relationship Id="rId68" Type="http://schemas.openxmlformats.org/officeDocument/2006/relationships/hyperlink" Target="https://whitehavencoal.com.au/Documentations/Narrabri%20Mine/Environmental%20Management,%20Monitoring%20&amp;%20Compliance/Annual%20Reviews/NAR-Annual%20Review%202024.pdf?v=1749686861" TargetMode="External"/><Relationship Id="rId89" Type="http://schemas.openxmlformats.org/officeDocument/2006/relationships/hyperlink" Target="https://www.yancoal.com.au/wp-content/uploads/2025/08/MTW_AR_2024_Annual-Review_MainText_V1_withAppendices.pdf" TargetMode="External"/><Relationship Id="rId112" Type="http://schemas.openxmlformats.org/officeDocument/2006/relationships/hyperlink" Target="https://www.planningportal.nsw.gov.au/major-projects/projects/bulli-seam-operations" TargetMode="External"/><Relationship Id="rId133" Type="http://schemas.openxmlformats.org/officeDocument/2006/relationships/hyperlink" Target="https://www.glencore.com.au/operations-and-projects/coal/current-operations/hunter-valley-operations" TargetMode="External"/><Relationship Id="rId154" Type="http://schemas.openxmlformats.org/officeDocument/2006/relationships/hyperlink" Target="https://www.planningportal.nsw.gov.au/major-projects/projects/rixs-creek-north-open-cut" TargetMode="External"/><Relationship Id="rId175" Type="http://schemas.openxmlformats.org/officeDocument/2006/relationships/hyperlink" Target="https://www.energyaustralia.com.au/about-us/what-we-do/generating-energy/pine-dale-coal-mine" TargetMode="External"/><Relationship Id="rId196" Type="http://schemas.openxmlformats.org/officeDocument/2006/relationships/hyperlink" Target="https://www.planningportal.nsw.gov.au/major-projects/projects/tasman-coal-mine-extension" TargetMode="External"/><Relationship Id="rId200" Type="http://schemas.openxmlformats.org/officeDocument/2006/relationships/hyperlink" Target="https://www.planningportal.nsw.gov.au/major-projects/projects/russell-vale-underground-expansion" TargetMode="External"/><Relationship Id="rId16" Type="http://schemas.openxmlformats.org/officeDocument/2006/relationships/hyperlink" Target="https://www.planningportal.nsw.gov.au/major-projects/projects/mt-arthur-coal-mod-2-pathway-2030" TargetMode="External"/><Relationship Id="rId221" Type="http://schemas.openxmlformats.org/officeDocument/2006/relationships/hyperlink" Target="https://www.centennialcoal.com.au/operations/newstan-and-northern-coal-services" TargetMode="External"/><Relationship Id="rId37" Type="http://schemas.openxmlformats.org/officeDocument/2006/relationships/hyperlink" Target="https://www.glencore.com.au/operations-and-projects/coal/current-operations/ulan-coal" TargetMode="External"/><Relationship Id="rId58" Type="http://schemas.openxmlformats.org/officeDocument/2006/relationships/hyperlink" Target="https://newhopegroup.com.au/wp-content/uploads/2025/05/Bengalla-Mine-Annual-Review-2024-Amended-May-25.pdf" TargetMode="External"/><Relationship Id="rId79" Type="http://schemas.openxmlformats.org/officeDocument/2006/relationships/hyperlink" Target="https://www.yancoal.com.au/wp-content/uploads/2025/04/MCO_RPT_2024-Annual-Review-and-Appendix.pdf" TargetMode="External"/><Relationship Id="rId102" Type="http://schemas.openxmlformats.org/officeDocument/2006/relationships/hyperlink" Target="https://www.planningportal.nsw.gov.au/major-projects/projects/moolarben-oc3-extension-project" TargetMode="External"/><Relationship Id="rId123" Type="http://schemas.openxmlformats.org/officeDocument/2006/relationships/hyperlink" Target="https://www.planningportal.nsw.gov.au/major-projects/projects/dendrobium-mine" TargetMode="External"/><Relationship Id="rId144" Type="http://schemas.openxmlformats.org/officeDocument/2006/relationships/hyperlink" Target="https://www.planningportal.nsw.gov.au/major-projects/projects/glendell-continued-operations-project-2" TargetMode="External"/><Relationship Id="rId90" Type="http://schemas.openxmlformats.org/officeDocument/2006/relationships/hyperlink" Target="https://miningdataonline.com/property/850/Mount-Thorley-Warkworth-Operation.aspx" TargetMode="External"/><Relationship Id="rId165" Type="http://schemas.openxmlformats.org/officeDocument/2006/relationships/hyperlink" Target="https://www.planningportal.nsw.gov.au/major-projects/projects/mod-7-lws-b4-b7-modification" TargetMode="External"/><Relationship Id="rId186" Type="http://schemas.openxmlformats.org/officeDocument/2006/relationships/hyperlink" Target="https://www.centennialcoal.com.au/operations/angus-place" TargetMode="External"/><Relationship Id="rId211" Type="http://schemas.openxmlformats.org/officeDocument/2006/relationships/hyperlink" Target="https://whitehavencoal.com.au/our-business/our-assets/canyon-mine/" TargetMode="External"/><Relationship Id="rId27" Type="http://schemas.openxmlformats.org/officeDocument/2006/relationships/hyperlink" Target="https://www.glencore.com.au/.rest/api/v1/documents/245bd541bd0c8971341601543460adf4/31902_R01_Bulga+Annual+Review+2024_Final+%28Body%29_Website+Version.pdf" TargetMode="External"/><Relationship Id="rId48" Type="http://schemas.openxmlformats.org/officeDocument/2006/relationships/hyperlink" Target="https://www.glencore.com.au/.rest/api/v1/documents/a2fd1ac50fdf867ceeed668e1efc382d/Mangoola+2024+Annual+Review_compressed.pdf" TargetMode="External"/><Relationship Id="rId69" Type="http://schemas.openxmlformats.org/officeDocument/2006/relationships/hyperlink" Target="https://whitehavencoal.com.au/our-business/our-assets/narrabri-mine/" TargetMode="External"/><Relationship Id="rId113" Type="http://schemas.openxmlformats.org/officeDocument/2006/relationships/hyperlink" Target="https://www.planningportal.nsw.gov.au/major-projects/projects/ashton-coal-project" TargetMode="External"/><Relationship Id="rId134" Type="http://schemas.openxmlformats.org/officeDocument/2006/relationships/hyperlink" Target="https://www.planningportal.nsw.gov.au/major-projects/projects/mod-5-southern-extension" TargetMode="External"/><Relationship Id="rId80" Type="http://schemas.openxmlformats.org/officeDocument/2006/relationships/hyperlink" Target="https://www.yancoal.com.au/wp-content/uploads/2025/06/Moolarben-CCC-Meeting-72-12-March-25-Minutes_Final-Corrected-110625.pdf" TargetMode="External"/><Relationship Id="rId155" Type="http://schemas.openxmlformats.org/officeDocument/2006/relationships/hyperlink" Target="https://www.bloomcoll.com.au/uploads/RCM_Annual_Review_YEM-2025_Final.pdf" TargetMode="External"/><Relationship Id="rId176" Type="http://schemas.openxmlformats.org/officeDocument/2006/relationships/hyperlink" Target="https://majorprojects.planningportal.nsw.gov.au/prweb/PRRestService/mp/01/getContent?AttachRef=PMA-88143706%2120250716T034213.730%20GMT" TargetMode="External"/><Relationship Id="rId197" Type="http://schemas.openxmlformats.org/officeDocument/2006/relationships/hyperlink" Target="https://www.yancoal.com.au/our-sites/donaldson/" TargetMode="External"/><Relationship Id="rId201" Type="http://schemas.openxmlformats.org/officeDocument/2006/relationships/hyperlink" Target="https://www.planningportal.nsw.gov.au/major-projects/projects/modification-2-mine-plan-reorientation-coal-increase" TargetMode="External"/><Relationship Id="rId222" Type="http://schemas.openxmlformats.org/officeDocument/2006/relationships/hyperlink" Target="https://whitehavencoal.com.au/our-business/our-assets/sunnyside-mine/" TargetMode="External"/><Relationship Id="rId17" Type="http://schemas.openxmlformats.org/officeDocument/2006/relationships/hyperlink" Target="https://www.bloomcoll.com.au/uploads/Annual-Review-Report-YEM-2025.pdf" TargetMode="External"/><Relationship Id="rId38" Type="http://schemas.openxmlformats.org/officeDocument/2006/relationships/hyperlink" Target="https://www.planningportal.nsw.gov.au/major-projects/projects/ulan-coal-mine-expansion" TargetMode="External"/><Relationship Id="rId59" Type="http://schemas.openxmlformats.org/officeDocument/2006/relationships/hyperlink" Target="https://newhopegroup.com.au/wp-content/uploads/2025/05/Bengalla-Mine-Annual-Review-2024-Amended-May-25.pdf" TargetMode="External"/><Relationship Id="rId103" Type="http://schemas.openxmlformats.org/officeDocument/2006/relationships/hyperlink" Target="https://www.accr.org.au/research/more-cost-less-benefit-for-nsw-the-flawed-rationale-for-the-hunter-valley-coal-mine-expansion/" TargetMode="External"/><Relationship Id="rId124" Type="http://schemas.openxmlformats.org/officeDocument/2006/relationships/hyperlink" Target="https://www.planningportal.nsw.gov.au/major-projects/projects/hunter-valley-operations-south" TargetMode="External"/><Relationship Id="rId70" Type="http://schemas.openxmlformats.org/officeDocument/2006/relationships/hyperlink" Target="https://whitehavencoal.com.au/our-business/our-assets/tarrawonga-mine/" TargetMode="External"/><Relationship Id="rId91" Type="http://schemas.openxmlformats.org/officeDocument/2006/relationships/hyperlink" Target="https://idemitsu.com.au/mining/operations/muswellbrook-site/" TargetMode="External"/><Relationship Id="rId145" Type="http://schemas.openxmlformats.org/officeDocument/2006/relationships/hyperlink" Target="https://majorprojects.planningportal.nsw.gov.au/prweb/PRRestService/mp/01/getContent?AttachRef=DA104/96-MOD-10%2120220706T025555.561%20GMT" TargetMode="External"/><Relationship Id="rId166" Type="http://schemas.openxmlformats.org/officeDocument/2006/relationships/hyperlink" Target="https://www.planningportal.nsw.gov.au/major-projects/projects/awaba-colliery-mining-project" TargetMode="External"/><Relationship Id="rId187" Type="http://schemas.openxmlformats.org/officeDocument/2006/relationships/hyperlink" Target="https://data.centennialcoal.com.au/domino/centennialcoal/cc205.nsf/0/0EE0979BA1EC5192CA258C5E00185C36/%24file/Angus%20Place%20Annual%20Report%202024.pdf" TargetMode="External"/><Relationship Id="rId1" Type="http://schemas.openxmlformats.org/officeDocument/2006/relationships/hyperlink" Target="https://www.coalservices.com.au/statistics/nsw-black-coal-producers-directory/" TargetMode="External"/><Relationship Id="rId212" Type="http://schemas.openxmlformats.org/officeDocument/2006/relationships/hyperlink" Target="https://www.glencore.com.au/operations-and-projects/coal/past-operations/baal-bone-colliery" TargetMode="External"/><Relationship Id="rId28" Type="http://schemas.openxmlformats.org/officeDocument/2006/relationships/hyperlink" Target="https://www.glencore.com.au/.rest/api/v1/documents/0ef38840ac97312eb578472365ac342d/Integra+Annual+Review+2024.pdf" TargetMode="External"/><Relationship Id="rId49" Type="http://schemas.openxmlformats.org/officeDocument/2006/relationships/hyperlink" Target="https://data.centennialcoal.com.au/domino/centennialcoal/cc205.nsf/0/DD5B470844E2367ACA258C5E001A10AC/%24file/2024%20Annual%20Review_Springvale_Complete.pdf" TargetMode="External"/><Relationship Id="rId114" Type="http://schemas.openxmlformats.org/officeDocument/2006/relationships/hyperlink" Target="https://www.planningportal.nsw.gov.au/major-projects/projects/bengalla-coal-mine-continuation" TargetMode="External"/><Relationship Id="rId60" Type="http://schemas.openxmlformats.org/officeDocument/2006/relationships/hyperlink" Target="https://www.peabodyenergy.com/Peabody/media/MediaLibrary/Operations/Australia%20Mining/New%20South%20Wales%20Mining/Metropolitan%20Mine/Metropolitan-Coal-2024-Annual-Review_1.pdf" TargetMode="External"/><Relationship Id="rId81" Type="http://schemas.openxmlformats.org/officeDocument/2006/relationships/hyperlink" Target="https://www.centennialcoal.com.au/operations/angus-place" TargetMode="External"/><Relationship Id="rId135" Type="http://schemas.openxmlformats.org/officeDocument/2006/relationships/hyperlink" Target="https://www.planningportal.nsw.gov.au/major-projects/projects/invincible-extension-life-modification-6" TargetMode="External"/><Relationship Id="rId156" Type="http://schemas.openxmlformats.org/officeDocument/2006/relationships/hyperlink" Target="https://www.bloomcoll.com.au/uploads/RCM_Annual_Review_YEM-2025_Final.pdf" TargetMode="External"/><Relationship Id="rId177" Type="http://schemas.openxmlformats.org/officeDocument/2006/relationships/hyperlink" Target="https://www.glencore.com.au/operations-and-projects/coal/current-operations/liddell-coal-operations" TargetMode="External"/><Relationship Id="rId198" Type="http://schemas.openxmlformats.org/officeDocument/2006/relationships/hyperlink" Target="https://www.planningportal.nsw.gov.au/major-projects/projects/mod-3-mine-plan-production-rates" TargetMode="External"/><Relationship Id="rId202" Type="http://schemas.openxmlformats.org/officeDocument/2006/relationships/hyperlink" Target="https://wollongongresources.net.au/media/" TargetMode="External"/><Relationship Id="rId223" Type="http://schemas.openxmlformats.org/officeDocument/2006/relationships/hyperlink" Target="https://whitehavencoal.com.au/our-business/our-assets/sunnyside-mine/" TargetMode="External"/><Relationship Id="rId18" Type="http://schemas.openxmlformats.org/officeDocument/2006/relationships/hyperlink" Target="https://www.bloomcoll.com.au/uploads/RCM_Annual_Review_YEM-2025_Final.pdf" TargetMode="External"/><Relationship Id="rId39" Type="http://schemas.openxmlformats.org/officeDocument/2006/relationships/hyperlink" Target="https://www.glencore.com.au/operations-and-projects/coal/current-operations/united-wambo-open-cut" TargetMode="External"/><Relationship Id="rId50" Type="http://schemas.openxmlformats.org/officeDocument/2006/relationships/hyperlink" Target="https://idemitsu.com.au/wp-content/uploads/2016/02/251408-Boggabri-2024-Annual-Review-V2.pdf" TargetMode="External"/><Relationship Id="rId104" Type="http://schemas.openxmlformats.org/officeDocument/2006/relationships/hyperlink" Target="https://www.planningportal.nsw.gov.au/major-projects/projects/mod-8-ulan-west-continued-operations" TargetMode="External"/><Relationship Id="rId125" Type="http://schemas.openxmlformats.org/officeDocument/2006/relationships/hyperlink" Target="https://www.planningportal.nsw.gov.au/major-projects/projects/hvo-north-west-pit-consent-2003" TargetMode="External"/><Relationship Id="rId146" Type="http://schemas.openxmlformats.org/officeDocument/2006/relationships/hyperlink" Target="https://machenergyaustralia.com.au/media-2/" TargetMode="External"/><Relationship Id="rId167" Type="http://schemas.openxmlformats.org/officeDocument/2006/relationships/hyperlink" Target="https://www.planningportal.nsw.gov.au/major-projects/projects/berrima-coal-mine" TargetMode="External"/><Relationship Id="rId188" Type="http://schemas.openxmlformats.org/officeDocument/2006/relationships/hyperlink" Target="https://www.planningportal.nsw.gov.au/major-projects/projects/angus-place-west-0" TargetMode="External"/><Relationship Id="rId71" Type="http://schemas.openxmlformats.org/officeDocument/2006/relationships/hyperlink" Target="https://whitehavencoal.com.au/Documentations/Tarrawonga%20Mine/Environmental%20Management,%20Monitoring%20&amp;%20Compliance/Annual%20Reviews/TAR%20-%20Annual%20Review%202024.pdf?v=1750831428" TargetMode="External"/><Relationship Id="rId92" Type="http://schemas.openxmlformats.org/officeDocument/2006/relationships/hyperlink" Target="https://www.centennialcoal.com.au/operations/newstan-and-northern-coal-services" TargetMode="External"/><Relationship Id="rId213" Type="http://schemas.openxmlformats.org/officeDocument/2006/relationships/hyperlink" Target="https://www.glencore.com.au/operations-and-projects/coal/past-operations/bulga-underground" TargetMode="External"/><Relationship Id="rId2" Type="http://schemas.openxmlformats.org/officeDocument/2006/relationships/hyperlink" Target="https://yoursay.epa.nsw.gov.au/state-wide-coal-mine-consultation" TargetMode="External"/><Relationship Id="rId29" Type="http://schemas.openxmlformats.org/officeDocument/2006/relationships/hyperlink" Target="https://www.glencore.com.au/operations-and-projects/coal/current-operations/liddell-coal-operations" TargetMode="External"/><Relationship Id="rId40" Type="http://schemas.openxmlformats.org/officeDocument/2006/relationships/hyperlink" Target="https://www.glencore.com.au/operations-and-projects/coal/current-operations/united-wambo-open-cut" TargetMode="External"/><Relationship Id="rId115" Type="http://schemas.openxmlformats.org/officeDocument/2006/relationships/hyperlink" Target="https://www.planningportal.nsw.gov.au/major-projects/projects/mod-4-extension" TargetMode="External"/><Relationship Id="rId136" Type="http://schemas.openxmlformats.org/officeDocument/2006/relationships/hyperlink" Target="https://www.planningportal.nsw.gov.au/major-projects/projects/mandalong-mine-extension" TargetMode="External"/><Relationship Id="rId157" Type="http://schemas.openxmlformats.org/officeDocument/2006/relationships/hyperlink" Target="https://www.planningportal.nsw.gov.au/major-projects/projects/integra-underground-mine" TargetMode="External"/><Relationship Id="rId178" Type="http://schemas.openxmlformats.org/officeDocument/2006/relationships/hyperlink" Target="https://idemitsu.com.au/mining/operations/muswellbrook-site/" TargetMode="External"/><Relationship Id="rId61" Type="http://schemas.openxmlformats.org/officeDocument/2006/relationships/hyperlink" Target="https://www.peabodyenergy.com/Peabody/media/MediaLibrary/Operations/Australia%20Mining/New%20South%20Wales%20Mining/Metropolitan%20Mine/Metropolitan-Coal-2024-Annual-Review_1.pdf" TargetMode="External"/><Relationship Id="rId82" Type="http://schemas.openxmlformats.org/officeDocument/2006/relationships/hyperlink" Target="https://www.yancoal.com.au/our-sites/stratford/" TargetMode="External"/><Relationship Id="rId199" Type="http://schemas.openxmlformats.org/officeDocument/2006/relationships/hyperlink" Target="https://www.planningportal.nsw.gov.au/major-projects/projects/tasman-coal-mine-extension" TargetMode="External"/><Relationship Id="rId203" Type="http://schemas.openxmlformats.org/officeDocument/2006/relationships/hyperlink" Target="https://greengravity.com/wp-content/uploads/2025/09/202505-Green-Gravity-Russell-Vale.pdf" TargetMode="External"/><Relationship Id="rId19" Type="http://schemas.openxmlformats.org/officeDocument/2006/relationships/hyperlink" Target="https://ccoal.com.au/invincible-colliery-and-cullen-valley-mine/" TargetMode="External"/><Relationship Id="rId224" Type="http://schemas.openxmlformats.org/officeDocument/2006/relationships/hyperlink" Target="https://www.planningportal.nsw.gov.au/major-projects/projects/sunnyside-coal" TargetMode="External"/><Relationship Id="rId30" Type="http://schemas.openxmlformats.org/officeDocument/2006/relationships/hyperlink" Target="https://www.glencore.com.au/.rest/api/v1/documents/a2fd1ac50fdf867ceeed668e1efc382d/Mangoola+2024+Annual+Review_compressed.pdf" TargetMode="External"/><Relationship Id="rId105" Type="http://schemas.openxmlformats.org/officeDocument/2006/relationships/hyperlink" Target="https://www.planningportal.nsw.gov.au/major-projects/projects/newstan-mine-extension-project" TargetMode="External"/><Relationship Id="rId126" Type="http://schemas.openxmlformats.org/officeDocument/2006/relationships/hyperlink" Target="https://www.planningportal.nsw.gov.au/major-projects/projects/hvo-south-open-cut-coal-continuation-project" TargetMode="External"/><Relationship Id="rId147" Type="http://schemas.openxmlformats.org/officeDocument/2006/relationships/hyperlink" Target="https://www.planningportal.nsw.gov.au/major-projects/projects/mount-pleasant-modification-5-dw1" TargetMode="External"/><Relationship Id="rId168" Type="http://schemas.openxmlformats.org/officeDocument/2006/relationships/hyperlink" Target="https://www.planningportal.nsw.gov.au/major-projects/projects/cullen-valley-coal" TargetMode="External"/><Relationship Id="rId51" Type="http://schemas.openxmlformats.org/officeDocument/2006/relationships/hyperlink" Target="https://idemitsu.com.au/wp-content/uploads/2016/02/251408-Boggabri-2024-Annual-Review-V2.pdf" TargetMode="External"/><Relationship Id="rId72" Type="http://schemas.openxmlformats.org/officeDocument/2006/relationships/hyperlink" Target="https://whitehavencoal.com.au/our-business/our-assets/vickery-extension-project/" TargetMode="External"/><Relationship Id="rId93" Type="http://schemas.openxmlformats.org/officeDocument/2006/relationships/hyperlink" Target="https://www.energyaustralia.com.au/sites/default/files/2024-09/Annual%20Report_26%C2%A0Aug%C2%A02024%20853am.pdf" TargetMode="External"/><Relationship Id="rId189" Type="http://schemas.openxmlformats.org/officeDocument/2006/relationships/hyperlink" Target="https://www.centennialcoal.com.au/operations/charbon" TargetMode="External"/><Relationship Id="rId3" Type="http://schemas.openxmlformats.org/officeDocument/2006/relationships/hyperlink" Target="https://www.yancoal.com.au/our-sites/donaldson/" TargetMode="External"/><Relationship Id="rId214" Type="http://schemas.openxmlformats.org/officeDocument/2006/relationships/hyperlink" Target="https://www.glencore.com.au/operations-and-projects/coal/past-operations/bulga-underground"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coalservices.com.au/about-us/annual-report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rba.gov.au/calculator/" TargetMode="External"/><Relationship Id="rId2" Type="http://schemas.openxmlformats.org/officeDocument/2006/relationships/hyperlink" Target="https://www.coalservices.com.au/about-us/annual-reports/" TargetMode="External"/><Relationship Id="rId1" Type="http://schemas.openxmlformats.org/officeDocument/2006/relationships/hyperlink" Target="https://www.dfat.gov.au/trade/trade-and-investment-data-information-and-publications/trade-statistics/trade-statistical-pivot-tables"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hyperlink" Target="https://www.budget.nsw.gov.au/sites/default/files/2025-06/bp1-budget-statement-nsw-budget-2025-26.pdf" TargetMode="External"/><Relationship Id="rId1" Type="http://schemas.openxmlformats.org/officeDocument/2006/relationships/hyperlink" Target="https://www.resources.nsw.gov.au/mining-and-exploration/compliance-and-reporting/paying-royalt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6AC2B-5F7E-491E-A7EE-333F6D90BF6B}">
  <dimension ref="A1:AD31"/>
  <sheetViews>
    <sheetView tabSelected="1" zoomScaleNormal="100" workbookViewId="0">
      <selection activeCell="A3" sqref="A3"/>
    </sheetView>
  </sheetViews>
  <sheetFormatPr defaultRowHeight="12.75" x14ac:dyDescent="0.2"/>
  <cols>
    <col min="1" max="1" width="29.5703125" style="8" customWidth="1"/>
    <col min="2" max="2" width="207.85546875" style="8" customWidth="1"/>
    <col min="3" max="12" width="9.140625" style="8"/>
    <col min="13" max="18" width="9.140625" style="9"/>
    <col min="19" max="16384" width="9.140625" style="5"/>
  </cols>
  <sheetData>
    <row r="1" spans="1:30" ht="78" customHeight="1" x14ac:dyDescent="0.2">
      <c r="A1" s="1"/>
      <c r="B1" s="1"/>
      <c r="C1" s="1"/>
      <c r="D1" s="1"/>
      <c r="E1" s="1"/>
      <c r="F1" s="1"/>
      <c r="G1" s="1"/>
      <c r="H1" s="1"/>
      <c r="I1" s="1"/>
      <c r="J1" s="1"/>
      <c r="K1" s="1"/>
      <c r="L1" s="1"/>
      <c r="M1" s="2"/>
      <c r="N1" s="2"/>
      <c r="O1" s="2"/>
      <c r="P1" s="2"/>
      <c r="Q1" s="2"/>
      <c r="R1" s="2"/>
      <c r="S1" s="3"/>
      <c r="T1" s="3"/>
      <c r="U1" s="3"/>
      <c r="V1" s="3"/>
      <c r="W1" s="3"/>
      <c r="X1" s="4"/>
      <c r="Y1" s="4"/>
      <c r="Z1" s="4"/>
      <c r="AA1" s="4"/>
      <c r="AB1" s="4"/>
      <c r="AC1" s="4"/>
      <c r="AD1" s="4"/>
    </row>
    <row r="2" spans="1:30" ht="29.25" customHeight="1" x14ac:dyDescent="0.2">
      <c r="A2" s="6"/>
      <c r="B2" s="7"/>
    </row>
    <row r="3" spans="1:30" ht="51.75" customHeight="1" x14ac:dyDescent="0.2">
      <c r="A3" s="15" t="s">
        <v>296</v>
      </c>
      <c r="B3" s="16"/>
    </row>
    <row r="4" spans="1:30" ht="15" customHeight="1" x14ac:dyDescent="0.2">
      <c r="A4" s="20" t="s">
        <v>19</v>
      </c>
      <c r="B4" s="21" t="s">
        <v>18</v>
      </c>
    </row>
    <row r="5" spans="1:30" ht="15" customHeight="1" x14ac:dyDescent="0.2">
      <c r="A5" s="19" t="s">
        <v>0</v>
      </c>
      <c r="B5" s="82">
        <v>45930</v>
      </c>
    </row>
    <row r="6" spans="1:30" ht="15" customHeight="1" x14ac:dyDescent="0.2">
      <c r="A6" s="72" t="s">
        <v>1</v>
      </c>
      <c r="B6" s="68" t="s">
        <v>367</v>
      </c>
      <c r="C6" s="12"/>
      <c r="D6" s="12"/>
      <c r="E6" s="12"/>
      <c r="F6" s="12"/>
      <c r="G6" s="12"/>
      <c r="H6" s="12"/>
      <c r="I6" s="12"/>
      <c r="J6" s="12"/>
      <c r="K6" s="12"/>
      <c r="L6" s="12"/>
      <c r="M6" s="13"/>
      <c r="N6" s="13"/>
      <c r="O6" s="13"/>
      <c r="P6" s="13"/>
      <c r="Q6" s="13"/>
      <c r="R6" s="13"/>
      <c r="S6" s="14"/>
      <c r="T6" s="14"/>
      <c r="U6" s="14"/>
      <c r="V6" s="14"/>
      <c r="W6" s="14"/>
    </row>
    <row r="7" spans="1:30" ht="15" customHeight="1" x14ac:dyDescent="0.2">
      <c r="A7" s="72"/>
      <c r="B7" s="68" t="s">
        <v>368</v>
      </c>
      <c r="C7" s="12"/>
      <c r="D7" s="12"/>
      <c r="E7" s="12"/>
      <c r="F7" s="12"/>
      <c r="G7" s="12"/>
      <c r="H7" s="12"/>
      <c r="I7" s="12"/>
      <c r="J7" s="12"/>
      <c r="K7" s="12"/>
      <c r="L7" s="12"/>
      <c r="M7" s="13"/>
      <c r="N7" s="13"/>
      <c r="O7" s="13"/>
      <c r="P7" s="13"/>
      <c r="Q7" s="13"/>
      <c r="R7" s="13"/>
      <c r="S7" s="14"/>
      <c r="T7" s="14"/>
      <c r="U7" s="14"/>
      <c r="V7" s="14"/>
      <c r="W7" s="14"/>
    </row>
    <row r="8" spans="1:30" ht="15" customHeight="1" x14ac:dyDescent="0.2">
      <c r="A8" s="72"/>
      <c r="B8" s="68" t="s">
        <v>369</v>
      </c>
      <c r="C8" s="12"/>
      <c r="D8" s="12"/>
      <c r="E8" s="12"/>
      <c r="F8" s="12"/>
      <c r="G8" s="12"/>
      <c r="H8" s="12"/>
      <c r="I8" s="12"/>
      <c r="J8" s="12"/>
      <c r="K8" s="12"/>
      <c r="L8" s="12"/>
      <c r="M8" s="13"/>
      <c r="N8" s="13"/>
      <c r="O8" s="13"/>
      <c r="P8" s="13"/>
      <c r="Q8" s="13"/>
      <c r="R8" s="13"/>
      <c r="S8" s="14"/>
      <c r="T8" s="14"/>
      <c r="U8" s="14"/>
      <c r="V8" s="14"/>
      <c r="W8" s="14"/>
    </row>
    <row r="9" spans="1:30" ht="15" customHeight="1" x14ac:dyDescent="0.2">
      <c r="A9" s="73"/>
      <c r="B9" s="69" t="s">
        <v>370</v>
      </c>
      <c r="C9" s="12"/>
      <c r="D9" s="12"/>
      <c r="E9" s="12"/>
      <c r="F9" s="12"/>
      <c r="G9" s="12"/>
      <c r="H9" s="12"/>
      <c r="I9" s="12"/>
      <c r="J9" s="12"/>
      <c r="K9" s="12"/>
      <c r="L9" s="12"/>
      <c r="M9" s="13"/>
      <c r="N9" s="13"/>
      <c r="O9" s="13"/>
      <c r="P9" s="13"/>
      <c r="Q9" s="13"/>
      <c r="R9" s="13"/>
      <c r="S9" s="14"/>
      <c r="T9" s="14"/>
      <c r="U9" s="14"/>
      <c r="V9" s="14"/>
      <c r="W9" s="14"/>
    </row>
    <row r="10" spans="1:30" ht="51" customHeight="1" x14ac:dyDescent="0.2">
      <c r="A10" s="29" t="s">
        <v>2</v>
      </c>
      <c r="B10" s="65" t="s">
        <v>383</v>
      </c>
      <c r="C10" s="12"/>
      <c r="D10" s="12"/>
      <c r="E10" s="12"/>
      <c r="F10" s="12"/>
      <c r="G10" s="12"/>
      <c r="H10" s="12"/>
      <c r="I10" s="12"/>
      <c r="J10" s="12"/>
      <c r="K10" s="12"/>
      <c r="L10" s="12"/>
      <c r="M10" s="13"/>
      <c r="N10" s="13"/>
      <c r="O10" s="13"/>
      <c r="P10" s="13"/>
      <c r="Q10" s="13"/>
      <c r="R10" s="13"/>
      <c r="S10" s="14"/>
      <c r="T10" s="14"/>
      <c r="U10" s="14"/>
      <c r="V10" s="14"/>
      <c r="W10" s="14"/>
    </row>
    <row r="11" spans="1:30" ht="15" customHeight="1" x14ac:dyDescent="0.2">
      <c r="A11" s="17" t="s">
        <v>3</v>
      </c>
      <c r="B11" s="66" t="s">
        <v>371</v>
      </c>
    </row>
    <row r="12" spans="1:30" ht="15" customHeight="1" x14ac:dyDescent="0.2">
      <c r="A12" s="10" t="s">
        <v>4</v>
      </c>
      <c r="B12" s="67" t="s">
        <v>5</v>
      </c>
    </row>
    <row r="13" spans="1:30" ht="15" customHeight="1" x14ac:dyDescent="0.2">
      <c r="A13" s="74" t="s">
        <v>6</v>
      </c>
      <c r="B13" s="81" t="s">
        <v>384</v>
      </c>
    </row>
    <row r="14" spans="1:30" ht="30" customHeight="1" x14ac:dyDescent="0.2">
      <c r="A14" s="75"/>
      <c r="B14" s="70" t="s">
        <v>372</v>
      </c>
    </row>
    <row r="15" spans="1:30" ht="30" customHeight="1" x14ac:dyDescent="0.2">
      <c r="A15" s="25" t="s">
        <v>7</v>
      </c>
      <c r="B15" s="18" t="s">
        <v>20</v>
      </c>
    </row>
    <row r="16" spans="1:30" ht="15" customHeight="1" x14ac:dyDescent="0.2">
      <c r="A16" s="25" t="s">
        <v>8</v>
      </c>
      <c r="B16" s="18" t="s">
        <v>9</v>
      </c>
    </row>
    <row r="17" spans="1:2" ht="30" customHeight="1" x14ac:dyDescent="0.2">
      <c r="A17" s="26" t="s">
        <v>10</v>
      </c>
      <c r="B17" s="34" t="s">
        <v>11</v>
      </c>
    </row>
    <row r="18" spans="1:2" ht="30" customHeight="1" x14ac:dyDescent="0.2">
      <c r="A18" s="28" t="s">
        <v>12</v>
      </c>
      <c r="B18" s="35" t="s">
        <v>13</v>
      </c>
    </row>
    <row r="19" spans="1:2" ht="15" customHeight="1" x14ac:dyDescent="0.2">
      <c r="A19" s="27"/>
      <c r="B19" s="11"/>
    </row>
    <row r="20" spans="1:2" ht="15" customHeight="1" x14ac:dyDescent="0.2">
      <c r="A20" s="5"/>
      <c r="B20" s="5"/>
    </row>
    <row r="21" spans="1:2" ht="15" customHeight="1" x14ac:dyDescent="0.2">
      <c r="A21" s="5"/>
      <c r="B21" s="5"/>
    </row>
    <row r="22" spans="1:2" x14ac:dyDescent="0.2">
      <c r="A22" s="10"/>
    </row>
    <row r="23" spans="1:2" x14ac:dyDescent="0.2">
      <c r="B23" s="10"/>
    </row>
    <row r="24" spans="1:2" x14ac:dyDescent="0.2">
      <c r="A24" s="5"/>
      <c r="B24" s="5"/>
    </row>
    <row r="25" spans="1:2" x14ac:dyDescent="0.2">
      <c r="B25" s="5"/>
    </row>
    <row r="26" spans="1:2" x14ac:dyDescent="0.2">
      <c r="A26" s="10"/>
    </row>
    <row r="27" spans="1:2" x14ac:dyDescent="0.2">
      <c r="B27" s="10"/>
    </row>
    <row r="28" spans="1:2" x14ac:dyDescent="0.2">
      <c r="A28" s="5"/>
    </row>
    <row r="29" spans="1:2" x14ac:dyDescent="0.2">
      <c r="A29" s="23"/>
      <c r="B29" s="18"/>
    </row>
    <row r="30" spans="1:2" x14ac:dyDescent="0.2">
      <c r="A30" s="22"/>
    </row>
    <row r="31" spans="1:2" x14ac:dyDescent="0.2">
      <c r="A31" s="24"/>
    </row>
  </sheetData>
  <mergeCells count="2">
    <mergeCell ref="A6:A9"/>
    <mergeCell ref="A13:A14"/>
  </mergeCells>
  <hyperlinks>
    <hyperlink ref="B17" r:id="rId1" xr:uid="{8F824F9D-353C-48EF-B9D3-D23080A7E33F}"/>
    <hyperlink ref="B14" r:id="rId2" display="P McCarthy, Transitioning communities dependent on coal mining in NSW, NSW Parliamentary Research Service, Briefing Paper No. 1/2021, January 2021" xr:uid="{7AF18E6F-711C-4599-849C-7D79C67CAF3F}"/>
    <hyperlink ref="B6" location="'Coal mines in NSW'!A1" display="Coal mines in NSW" xr:uid="{F90EEA59-D0E6-444F-AECA-AB2EAA398585}"/>
    <hyperlink ref="B7" location="'Employment and production'!A1" display="Employment and production" xr:uid="{A942FFFC-CA09-4F60-A448-F5AA93F77C45}"/>
    <hyperlink ref="B8" location="Exports!A1" display="Exports" xr:uid="{DB3FEE26-BC41-4461-A6AD-D3E89F36CD30}"/>
    <hyperlink ref="B9" location="Royalties!A1" display="Royalties" xr:uid="{D9E27E0F-1B3D-49A2-9BA5-6CD4FAD3B8E3}"/>
    <hyperlink ref="B13" r:id="rId3" xr:uid="{6B98B6B7-515F-4E3A-BB20-DAF1D283072D}"/>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AF209-99EC-46F8-8A10-6328DE8D8F52}">
  <dimension ref="A1:S87"/>
  <sheetViews>
    <sheetView workbookViewId="0">
      <selection activeCell="D64" sqref="D64"/>
    </sheetView>
  </sheetViews>
  <sheetFormatPr defaultRowHeight="12.75" x14ac:dyDescent="0.2"/>
  <cols>
    <col min="1" max="1" width="42.85546875" style="31" bestFit="1" customWidth="1"/>
    <col min="2" max="2" width="15.140625" style="31" customWidth="1"/>
    <col min="3" max="5" width="9.140625" style="31"/>
    <col min="6" max="6" width="15.5703125" style="31" customWidth="1"/>
    <col min="7" max="7" width="10.140625" style="31" customWidth="1"/>
    <col min="8" max="8" width="10.28515625" style="31" customWidth="1"/>
    <col min="9" max="10" width="9.140625" style="31"/>
    <col min="11" max="11" width="10.28515625" style="31" customWidth="1"/>
    <col min="12" max="12" width="10.42578125" style="31" customWidth="1"/>
    <col min="13" max="13" width="13.42578125" style="31" customWidth="1"/>
    <col min="14" max="14" width="13.140625" style="31" customWidth="1"/>
    <col min="15" max="16384" width="9.140625" style="31"/>
  </cols>
  <sheetData>
    <row r="1" spans="1:19" ht="15.75" x14ac:dyDescent="0.25">
      <c r="A1" s="30" t="s">
        <v>295</v>
      </c>
    </row>
    <row r="2" spans="1:19" x14ac:dyDescent="0.2">
      <c r="A2" s="55" t="s">
        <v>373</v>
      </c>
    </row>
    <row r="3" spans="1:19" x14ac:dyDescent="0.2">
      <c r="A3" s="55" t="s">
        <v>248</v>
      </c>
    </row>
    <row r="4" spans="1:19" x14ac:dyDescent="0.2">
      <c r="A4" s="36"/>
    </row>
    <row r="5" spans="1:19" x14ac:dyDescent="0.2">
      <c r="A5" s="77" t="s">
        <v>14</v>
      </c>
      <c r="B5" s="50" t="s">
        <v>259</v>
      </c>
    </row>
    <row r="6" spans="1:19" x14ac:dyDescent="0.2">
      <c r="A6" s="77"/>
      <c r="B6" s="50" t="s">
        <v>21</v>
      </c>
    </row>
    <row r="7" spans="1:19" x14ac:dyDescent="0.2">
      <c r="A7" s="77"/>
      <c r="B7" s="50" t="s">
        <v>22</v>
      </c>
    </row>
    <row r="8" spans="1:19" x14ac:dyDescent="0.2">
      <c r="A8" s="77"/>
      <c r="B8" s="50" t="s">
        <v>23</v>
      </c>
    </row>
    <row r="9" spans="1:19" x14ac:dyDescent="0.2">
      <c r="A9" s="77"/>
      <c r="B9" s="50" t="s">
        <v>293</v>
      </c>
    </row>
    <row r="10" spans="1:19" x14ac:dyDescent="0.2">
      <c r="A10" s="77"/>
      <c r="B10" s="55" t="s">
        <v>260</v>
      </c>
    </row>
    <row r="11" spans="1:19" x14ac:dyDescent="0.2">
      <c r="A11" s="33" t="s">
        <v>15</v>
      </c>
      <c r="B11" s="55" t="s">
        <v>24</v>
      </c>
    </row>
    <row r="13" spans="1:19" x14ac:dyDescent="0.2">
      <c r="A13" s="38" t="s">
        <v>25</v>
      </c>
    </row>
    <row r="14" spans="1:19" s="40" customFormat="1" ht="51" x14ac:dyDescent="0.2">
      <c r="A14" s="39" t="s">
        <v>26</v>
      </c>
      <c r="B14" s="39" t="s">
        <v>27</v>
      </c>
      <c r="C14" s="39" t="s">
        <v>28</v>
      </c>
      <c r="D14" s="39" t="s">
        <v>29</v>
      </c>
      <c r="E14" s="51" t="s">
        <v>208</v>
      </c>
      <c r="F14" s="51" t="s">
        <v>209</v>
      </c>
      <c r="G14" s="39" t="s">
        <v>207</v>
      </c>
      <c r="H14" s="51" t="s">
        <v>208</v>
      </c>
      <c r="I14" s="51" t="s">
        <v>15</v>
      </c>
      <c r="J14" s="39" t="s">
        <v>31</v>
      </c>
      <c r="K14" s="39" t="s">
        <v>32</v>
      </c>
      <c r="L14" s="51" t="s">
        <v>208</v>
      </c>
      <c r="M14" s="39" t="s">
        <v>33</v>
      </c>
      <c r="N14" s="39" t="s">
        <v>34</v>
      </c>
      <c r="O14" s="39" t="s">
        <v>382</v>
      </c>
      <c r="P14" s="51" t="s">
        <v>35</v>
      </c>
      <c r="Q14" s="51" t="s">
        <v>15</v>
      </c>
      <c r="R14" s="51" t="s">
        <v>15</v>
      </c>
      <c r="S14" s="51" t="s">
        <v>15</v>
      </c>
    </row>
    <row r="15" spans="1:19" x14ac:dyDescent="0.2">
      <c r="A15" s="31" t="s">
        <v>106</v>
      </c>
      <c r="B15" s="31" t="s">
        <v>107</v>
      </c>
      <c r="C15" s="31" t="s">
        <v>276</v>
      </c>
      <c r="D15" s="41">
        <v>50406</v>
      </c>
      <c r="E15" s="56" t="s">
        <v>190</v>
      </c>
      <c r="F15" s="37" t="s">
        <v>42</v>
      </c>
      <c r="J15" s="42">
        <v>130</v>
      </c>
      <c r="K15" s="31" t="s">
        <v>108</v>
      </c>
      <c r="L15" s="37" t="s">
        <v>276</v>
      </c>
      <c r="M15" s="43">
        <v>0.90237000000000001</v>
      </c>
      <c r="N15" s="43">
        <v>0.90237000000000001</v>
      </c>
      <c r="O15" s="43">
        <v>1.8</v>
      </c>
      <c r="P15" s="37" t="s">
        <v>276</v>
      </c>
    </row>
    <row r="16" spans="1:19" x14ac:dyDescent="0.2">
      <c r="A16" s="31" t="s">
        <v>119</v>
      </c>
      <c r="B16" s="31" t="s">
        <v>120</v>
      </c>
      <c r="C16" s="31" t="s">
        <v>71</v>
      </c>
      <c r="D16" s="41">
        <v>51836</v>
      </c>
      <c r="E16" s="56" t="s">
        <v>190</v>
      </c>
      <c r="F16" s="41"/>
      <c r="J16" s="42">
        <v>1300</v>
      </c>
      <c r="K16" s="31" t="s">
        <v>121</v>
      </c>
      <c r="L16" s="37" t="s">
        <v>71</v>
      </c>
      <c r="M16" s="43">
        <v>3.0550000000000002</v>
      </c>
      <c r="N16" s="43">
        <v>3.7069999999999999</v>
      </c>
      <c r="O16" s="43">
        <v>10.5</v>
      </c>
      <c r="P16" s="37" t="s">
        <v>71</v>
      </c>
    </row>
    <row r="17" spans="1:18" x14ac:dyDescent="0.2">
      <c r="A17" s="31" t="s">
        <v>97</v>
      </c>
      <c r="B17" s="31" t="s">
        <v>98</v>
      </c>
      <c r="C17" s="31" t="s">
        <v>99</v>
      </c>
      <c r="D17" s="41">
        <v>49644</v>
      </c>
      <c r="E17" s="56" t="s">
        <v>190</v>
      </c>
      <c r="F17" s="41"/>
      <c r="J17" s="42">
        <v>314</v>
      </c>
      <c r="K17" s="31">
        <v>314</v>
      </c>
      <c r="L17" s="37" t="s">
        <v>99</v>
      </c>
      <c r="M17" s="43">
        <v>1.2771410000000001</v>
      </c>
      <c r="N17" s="43">
        <v>2.5554299999999999</v>
      </c>
      <c r="O17" s="43">
        <v>5.45</v>
      </c>
      <c r="P17" s="37" t="s">
        <v>99</v>
      </c>
    </row>
    <row r="18" spans="1:18" x14ac:dyDescent="0.2">
      <c r="A18" s="31" t="s">
        <v>112</v>
      </c>
      <c r="B18" s="31" t="s">
        <v>47</v>
      </c>
      <c r="C18" s="31" t="s">
        <v>113</v>
      </c>
      <c r="D18" s="41">
        <v>50802</v>
      </c>
      <c r="E18" s="56" t="s">
        <v>190</v>
      </c>
      <c r="F18" s="41"/>
      <c r="J18" s="42">
        <f>729+237</f>
        <v>966</v>
      </c>
      <c r="K18" s="31" t="s">
        <v>114</v>
      </c>
      <c r="L18" s="37" t="s">
        <v>113</v>
      </c>
      <c r="M18" s="43">
        <v>10.51</v>
      </c>
      <c r="N18" s="43">
        <v>13.74</v>
      </c>
      <c r="O18" s="43">
        <v>15</v>
      </c>
      <c r="P18" s="37" t="s">
        <v>113</v>
      </c>
    </row>
    <row r="19" spans="1:18" x14ac:dyDescent="0.2">
      <c r="A19" s="31" t="s">
        <v>66</v>
      </c>
      <c r="B19" s="31" t="s">
        <v>67</v>
      </c>
      <c r="C19" s="31" t="s">
        <v>68</v>
      </c>
      <c r="D19" s="41">
        <v>47818</v>
      </c>
      <c r="E19" s="56" t="s">
        <v>190</v>
      </c>
      <c r="F19" s="41"/>
      <c r="G19" s="41">
        <v>13119</v>
      </c>
      <c r="H19" s="37" t="s">
        <v>190</v>
      </c>
      <c r="J19" s="42">
        <v>93</v>
      </c>
      <c r="K19" s="31">
        <v>93</v>
      </c>
      <c r="L19" s="37" t="s">
        <v>68</v>
      </c>
      <c r="M19" s="43">
        <v>0.33600000000000002</v>
      </c>
      <c r="N19" s="43">
        <v>0.48899999999999999</v>
      </c>
      <c r="O19" s="43">
        <v>1.3</v>
      </c>
      <c r="P19" s="37" t="s">
        <v>68</v>
      </c>
    </row>
    <row r="20" spans="1:18" x14ac:dyDescent="0.2">
      <c r="A20" s="31" t="s">
        <v>100</v>
      </c>
      <c r="B20" s="31" t="s">
        <v>76</v>
      </c>
      <c r="C20" s="31" t="s">
        <v>278</v>
      </c>
      <c r="D20" s="41">
        <v>50010</v>
      </c>
      <c r="E20" s="56" t="s">
        <v>190</v>
      </c>
      <c r="F20" s="41"/>
      <c r="G20" s="41">
        <v>51471</v>
      </c>
      <c r="H20" s="37" t="s">
        <v>190</v>
      </c>
      <c r="J20" s="42">
        <v>805</v>
      </c>
      <c r="K20" s="31">
        <v>805</v>
      </c>
      <c r="L20" s="37" t="s">
        <v>278</v>
      </c>
      <c r="M20" s="43">
        <v>7.1</v>
      </c>
      <c r="N20" s="43">
        <v>8.6</v>
      </c>
      <c r="O20" s="43">
        <v>8.6</v>
      </c>
      <c r="P20" s="37" t="s">
        <v>278</v>
      </c>
    </row>
    <row r="21" spans="1:18" x14ac:dyDescent="0.2">
      <c r="A21" s="31" t="s">
        <v>267</v>
      </c>
      <c r="B21" s="31" t="s">
        <v>44</v>
      </c>
      <c r="C21" s="31" t="s">
        <v>45</v>
      </c>
      <c r="D21" s="41">
        <v>51105</v>
      </c>
      <c r="E21" s="56" t="s">
        <v>190</v>
      </c>
      <c r="J21" s="42">
        <v>932</v>
      </c>
      <c r="K21" s="31">
        <v>932</v>
      </c>
      <c r="L21" s="37" t="s">
        <v>45</v>
      </c>
      <c r="M21" s="43">
        <v>6.752866</v>
      </c>
      <c r="N21" s="43">
        <v>10.046377</v>
      </c>
      <c r="O21" s="43">
        <v>12.2</v>
      </c>
      <c r="P21" s="37" t="s">
        <v>45</v>
      </c>
    </row>
    <row r="22" spans="1:18" x14ac:dyDescent="0.2">
      <c r="A22" s="31" t="s">
        <v>53</v>
      </c>
      <c r="B22" s="31" t="s">
        <v>54</v>
      </c>
      <c r="C22" s="31" t="s">
        <v>55</v>
      </c>
      <c r="D22" s="41">
        <v>46722</v>
      </c>
      <c r="E22" s="56" t="s">
        <v>190</v>
      </c>
      <c r="F22" s="41"/>
      <c r="G22" s="41">
        <v>47453</v>
      </c>
      <c r="H22" s="37" t="s">
        <v>190</v>
      </c>
      <c r="J22" s="42">
        <v>298</v>
      </c>
      <c r="K22" s="31">
        <v>298</v>
      </c>
      <c r="L22" s="37" t="s">
        <v>55</v>
      </c>
      <c r="M22" s="43">
        <v>0</v>
      </c>
      <c r="N22" s="43">
        <v>0</v>
      </c>
      <c r="O22" s="43">
        <v>1.1000000000000001</v>
      </c>
      <c r="P22" s="37" t="s">
        <v>55</v>
      </c>
      <c r="Q22" s="31" t="s">
        <v>56</v>
      </c>
    </row>
    <row r="23" spans="1:18" x14ac:dyDescent="0.2">
      <c r="A23" s="31" t="s">
        <v>40</v>
      </c>
      <c r="B23" s="31" t="s">
        <v>41</v>
      </c>
      <c r="C23" s="31" t="s">
        <v>276</v>
      </c>
      <c r="D23" s="41">
        <v>46357</v>
      </c>
      <c r="E23" s="56" t="s">
        <v>190</v>
      </c>
      <c r="F23" s="41"/>
      <c r="G23" s="41">
        <v>11658</v>
      </c>
      <c r="H23" s="37" t="s">
        <v>190</v>
      </c>
      <c r="J23" s="42">
        <v>300</v>
      </c>
      <c r="K23" s="31" t="s">
        <v>43</v>
      </c>
      <c r="L23" s="37" t="s">
        <v>276</v>
      </c>
      <c r="M23" s="43">
        <v>0.81774100000000005</v>
      </c>
      <c r="N23" s="43">
        <v>0.92875799999999997</v>
      </c>
      <c r="O23" s="43">
        <v>3</v>
      </c>
      <c r="P23" s="37" t="s">
        <v>276</v>
      </c>
    </row>
    <row r="24" spans="1:18" x14ac:dyDescent="0.2">
      <c r="A24" s="31" t="s">
        <v>144</v>
      </c>
      <c r="B24" s="31" t="s">
        <v>47</v>
      </c>
      <c r="C24" s="31" t="s">
        <v>214</v>
      </c>
      <c r="D24" s="41">
        <v>46722</v>
      </c>
      <c r="E24" s="37" t="s">
        <v>190</v>
      </c>
      <c r="G24" s="41">
        <v>48914</v>
      </c>
      <c r="H24" s="37" t="s">
        <v>190</v>
      </c>
      <c r="J24" s="79" t="s">
        <v>63</v>
      </c>
      <c r="K24" s="80" t="s">
        <v>63</v>
      </c>
      <c r="L24" s="80" t="s">
        <v>63</v>
      </c>
      <c r="M24" s="43">
        <v>5.1999999999999998E-2</v>
      </c>
      <c r="N24" s="43">
        <v>5.1999999999999998E-2</v>
      </c>
      <c r="O24" s="43">
        <v>6</v>
      </c>
      <c r="P24" s="37" t="s">
        <v>214</v>
      </c>
      <c r="Q24" s="37" t="s">
        <v>213</v>
      </c>
      <c r="R24" s="37" t="s">
        <v>145</v>
      </c>
    </row>
    <row r="25" spans="1:18" x14ac:dyDescent="0.2">
      <c r="A25" s="31" t="s">
        <v>69</v>
      </c>
      <c r="B25" s="31" t="s">
        <v>70</v>
      </c>
      <c r="C25" s="31" t="s">
        <v>71</v>
      </c>
      <c r="D25" s="41">
        <v>47818</v>
      </c>
      <c r="E25" s="56" t="s">
        <v>190</v>
      </c>
      <c r="F25" s="41"/>
      <c r="J25" s="42">
        <v>700</v>
      </c>
      <c r="K25" s="31" t="s">
        <v>72</v>
      </c>
      <c r="L25" s="37" t="s">
        <v>71</v>
      </c>
      <c r="M25" s="43">
        <v>1.883</v>
      </c>
      <c r="N25" s="43">
        <v>2.4</v>
      </c>
      <c r="O25" s="43">
        <v>5.2</v>
      </c>
      <c r="P25" s="37" t="s">
        <v>71</v>
      </c>
    </row>
    <row r="26" spans="1:18" x14ac:dyDescent="0.2">
      <c r="A26" s="31" t="s">
        <v>191</v>
      </c>
      <c r="B26" s="31" t="s">
        <v>44</v>
      </c>
      <c r="C26" s="31" t="s">
        <v>45</v>
      </c>
      <c r="D26" s="41">
        <v>46357</v>
      </c>
      <c r="E26" s="56" t="s">
        <v>190</v>
      </c>
      <c r="F26" s="41"/>
      <c r="G26" s="41">
        <v>55123</v>
      </c>
      <c r="H26" s="37" t="s">
        <v>190</v>
      </c>
      <c r="J26" s="79" t="s">
        <v>193</v>
      </c>
      <c r="K26" s="31" t="s">
        <v>194</v>
      </c>
      <c r="L26" s="50" t="s">
        <v>45</v>
      </c>
      <c r="M26" s="78" t="s">
        <v>195</v>
      </c>
      <c r="N26" s="43">
        <f>7.2+1.28</f>
        <v>8.48</v>
      </c>
      <c r="O26" s="43">
        <v>12</v>
      </c>
      <c r="P26" s="50" t="s">
        <v>45</v>
      </c>
      <c r="Q26" s="37" t="s">
        <v>196</v>
      </c>
    </row>
    <row r="27" spans="1:18" x14ac:dyDescent="0.2">
      <c r="A27" s="31" t="s">
        <v>192</v>
      </c>
      <c r="B27" s="31" t="s">
        <v>44</v>
      </c>
      <c r="C27" s="31" t="s">
        <v>45</v>
      </c>
      <c r="D27" s="41">
        <v>47543</v>
      </c>
      <c r="E27" s="56" t="s">
        <v>190</v>
      </c>
      <c r="F27" s="41"/>
      <c r="G27" s="41">
        <v>53297</v>
      </c>
      <c r="H27" s="37" t="s">
        <v>190</v>
      </c>
      <c r="J27" s="79" t="s">
        <v>193</v>
      </c>
      <c r="K27" s="31" t="s">
        <v>194</v>
      </c>
      <c r="L27" s="50" t="s">
        <v>45</v>
      </c>
      <c r="M27" s="78" t="s">
        <v>195</v>
      </c>
      <c r="N27" s="43">
        <v>6.35</v>
      </c>
      <c r="O27" s="43">
        <v>20</v>
      </c>
      <c r="P27" s="50" t="s">
        <v>45</v>
      </c>
      <c r="Q27" s="37" t="s">
        <v>196</v>
      </c>
    </row>
    <row r="28" spans="1:18" x14ac:dyDescent="0.2">
      <c r="A28" s="31" t="s">
        <v>36</v>
      </c>
      <c r="B28" s="31" t="s">
        <v>37</v>
      </c>
      <c r="C28" s="31" t="s">
        <v>38</v>
      </c>
      <c r="D28" s="41">
        <v>45992</v>
      </c>
      <c r="E28" s="56" t="s">
        <v>190</v>
      </c>
      <c r="F28" s="41"/>
      <c r="G28" s="41">
        <v>47818</v>
      </c>
      <c r="H28" s="37" t="s">
        <v>190</v>
      </c>
      <c r="J28" s="42">
        <v>35</v>
      </c>
      <c r="K28" s="31" t="s">
        <v>39</v>
      </c>
      <c r="L28" s="37" t="s">
        <v>38</v>
      </c>
      <c r="M28" s="43">
        <v>0.249</v>
      </c>
      <c r="N28" s="43">
        <v>0.23400000000000001</v>
      </c>
      <c r="O28" s="43">
        <v>2</v>
      </c>
      <c r="P28" s="37" t="s">
        <v>38</v>
      </c>
    </row>
    <row r="29" spans="1:18" x14ac:dyDescent="0.2">
      <c r="A29" s="31" t="s">
        <v>117</v>
      </c>
      <c r="B29" s="31" t="s">
        <v>74</v>
      </c>
      <c r="C29" s="31" t="s">
        <v>276</v>
      </c>
      <c r="D29" s="41">
        <v>51471</v>
      </c>
      <c r="E29" s="56" t="s">
        <v>190</v>
      </c>
      <c r="F29" s="41"/>
      <c r="J29" s="42">
        <v>500</v>
      </c>
      <c r="K29" s="31" t="s">
        <v>118</v>
      </c>
      <c r="L29" s="37" t="s">
        <v>276</v>
      </c>
      <c r="M29" s="43">
        <v>1.7195339999999999</v>
      </c>
      <c r="N29" s="43">
        <v>2.0020549999999999</v>
      </c>
      <c r="O29" s="43">
        <v>6.5</v>
      </c>
      <c r="P29" s="37" t="s">
        <v>276</v>
      </c>
    </row>
    <row r="30" spans="1:18" x14ac:dyDescent="0.2">
      <c r="A30" s="31" t="s">
        <v>73</v>
      </c>
      <c r="B30" s="31" t="s">
        <v>74</v>
      </c>
      <c r="C30" s="31" t="s">
        <v>45</v>
      </c>
      <c r="D30" s="41">
        <v>47818</v>
      </c>
      <c r="E30" s="56" t="s">
        <v>190</v>
      </c>
      <c r="F30" s="41"/>
      <c r="J30" s="42">
        <v>463</v>
      </c>
      <c r="K30" s="31">
        <v>463</v>
      </c>
      <c r="L30" s="37" t="s">
        <v>45</v>
      </c>
      <c r="M30" s="43">
        <v>9.1090479999999996</v>
      </c>
      <c r="N30" s="43">
        <v>11.473234</v>
      </c>
      <c r="O30" s="43">
        <v>13.5</v>
      </c>
      <c r="P30" s="37" t="s">
        <v>45</v>
      </c>
    </row>
    <row r="31" spans="1:18" x14ac:dyDescent="0.2">
      <c r="A31" s="31" t="s">
        <v>57</v>
      </c>
      <c r="B31" s="31" t="s">
        <v>58</v>
      </c>
      <c r="C31" s="31" t="s">
        <v>55</v>
      </c>
      <c r="D31" s="41">
        <v>46722</v>
      </c>
      <c r="E31" s="56" t="s">
        <v>190</v>
      </c>
      <c r="F31" s="41"/>
      <c r="G31" s="41">
        <v>47453</v>
      </c>
      <c r="H31" s="37" t="s">
        <v>197</v>
      </c>
      <c r="J31" s="42">
        <v>26</v>
      </c>
      <c r="K31" s="31">
        <v>26</v>
      </c>
      <c r="L31" s="37" t="s">
        <v>55</v>
      </c>
      <c r="M31" s="43">
        <v>0</v>
      </c>
      <c r="N31" s="43">
        <v>0</v>
      </c>
      <c r="O31" s="43">
        <v>1.1000000000000001</v>
      </c>
      <c r="P31" s="37" t="s">
        <v>55</v>
      </c>
      <c r="Q31" s="31" t="s">
        <v>59</v>
      </c>
    </row>
    <row r="32" spans="1:18" x14ac:dyDescent="0.2">
      <c r="A32" s="31" t="s">
        <v>93</v>
      </c>
      <c r="B32" s="31" t="s">
        <v>76</v>
      </c>
      <c r="C32" s="31" t="s">
        <v>77</v>
      </c>
      <c r="D32" s="41">
        <v>49279</v>
      </c>
      <c r="E32" s="56" t="s">
        <v>190</v>
      </c>
      <c r="F32" s="41"/>
      <c r="G32" s="41">
        <v>52932</v>
      </c>
      <c r="H32" s="37" t="s">
        <v>190</v>
      </c>
      <c r="J32" s="42">
        <v>832</v>
      </c>
      <c r="K32" s="31" t="s">
        <v>94</v>
      </c>
      <c r="L32" s="37" t="s">
        <v>77</v>
      </c>
      <c r="M32" s="43">
        <v>8.0980399999999992</v>
      </c>
      <c r="N32" s="43">
        <v>10.505995</v>
      </c>
      <c r="O32" s="43">
        <v>13</v>
      </c>
      <c r="P32" s="37" t="s">
        <v>77</v>
      </c>
    </row>
    <row r="33" spans="1:19" x14ac:dyDescent="0.2">
      <c r="A33" s="31" t="s">
        <v>128</v>
      </c>
      <c r="B33" s="31" t="s">
        <v>47</v>
      </c>
      <c r="C33" s="31" t="s">
        <v>129</v>
      </c>
      <c r="D33" s="41">
        <v>53844</v>
      </c>
      <c r="E33" s="37" t="s">
        <v>190</v>
      </c>
      <c r="F33" s="37"/>
      <c r="J33" s="42">
        <v>430</v>
      </c>
      <c r="K33" s="31" t="s">
        <v>130</v>
      </c>
      <c r="L33" s="37" t="s">
        <v>129</v>
      </c>
      <c r="M33" s="43">
        <v>0.17371700000000001</v>
      </c>
      <c r="N33" s="43">
        <v>0.340501</v>
      </c>
      <c r="O33" s="43">
        <v>8</v>
      </c>
      <c r="P33" s="37" t="s">
        <v>129</v>
      </c>
    </row>
    <row r="34" spans="1:19" x14ac:dyDescent="0.2">
      <c r="A34" s="31" t="s">
        <v>78</v>
      </c>
      <c r="B34" s="31" t="s">
        <v>79</v>
      </c>
      <c r="C34" s="31" t="s">
        <v>80</v>
      </c>
      <c r="D34" s="41">
        <v>48366</v>
      </c>
      <c r="E34" s="56" t="s">
        <v>190</v>
      </c>
      <c r="F34" s="37" t="s">
        <v>80</v>
      </c>
      <c r="J34" s="42">
        <v>300</v>
      </c>
      <c r="K34" s="31" t="s">
        <v>81</v>
      </c>
      <c r="L34" s="37" t="s">
        <v>80</v>
      </c>
      <c r="M34" s="43">
        <v>1.628836</v>
      </c>
      <c r="N34" s="43">
        <v>2.2332969999999999</v>
      </c>
      <c r="O34" s="43">
        <v>3.2</v>
      </c>
      <c r="P34" s="37" t="s">
        <v>80</v>
      </c>
    </row>
    <row r="35" spans="1:19" x14ac:dyDescent="0.2">
      <c r="A35" s="31" t="s">
        <v>109</v>
      </c>
      <c r="B35" s="31" t="s">
        <v>110</v>
      </c>
      <c r="C35" s="31" t="s">
        <v>99</v>
      </c>
      <c r="D35" s="41">
        <v>50740</v>
      </c>
      <c r="E35" s="56" t="s">
        <v>190</v>
      </c>
      <c r="F35" s="41"/>
      <c r="G35" s="31" t="s">
        <v>274</v>
      </c>
      <c r="H35" s="37" t="s">
        <v>190</v>
      </c>
      <c r="I35" s="31" t="s">
        <v>198</v>
      </c>
      <c r="J35" s="42">
        <v>895</v>
      </c>
      <c r="K35" s="31" t="s">
        <v>111</v>
      </c>
      <c r="L35" s="37" t="s">
        <v>99</v>
      </c>
      <c r="M35" s="43">
        <v>18.993583000000001</v>
      </c>
      <c r="N35" s="43">
        <f>3.416861+12.581026+15.997886+5.213152</f>
        <v>37.208925000000001</v>
      </c>
      <c r="O35" s="43">
        <v>50</v>
      </c>
      <c r="P35" s="37" t="s">
        <v>99</v>
      </c>
    </row>
    <row r="36" spans="1:19" x14ac:dyDescent="0.2">
      <c r="A36" s="31" t="s">
        <v>64</v>
      </c>
      <c r="B36" s="31" t="s">
        <v>47</v>
      </c>
      <c r="C36" s="31" t="s">
        <v>65</v>
      </c>
      <c r="D36" s="41">
        <v>47635</v>
      </c>
      <c r="E36" s="37" t="s">
        <v>190</v>
      </c>
      <c r="F36" s="37"/>
      <c r="H36" s="37"/>
      <c r="J36" s="42">
        <v>2600</v>
      </c>
      <c r="K36" s="42">
        <v>2600</v>
      </c>
      <c r="L36" s="37" t="s">
        <v>65</v>
      </c>
      <c r="M36" s="43">
        <v>15.367907000000001</v>
      </c>
      <c r="N36" s="43">
        <v>22.334755000000001</v>
      </c>
      <c r="O36" s="43">
        <v>32</v>
      </c>
      <c r="P36" s="37" t="s">
        <v>65</v>
      </c>
    </row>
    <row r="37" spans="1:19" x14ac:dyDescent="0.2">
      <c r="A37" s="31" t="s">
        <v>104</v>
      </c>
      <c r="B37" s="31" t="s">
        <v>44</v>
      </c>
      <c r="C37" s="31" t="s">
        <v>45</v>
      </c>
      <c r="D37" s="41">
        <v>50375</v>
      </c>
      <c r="E37" s="56" t="s">
        <v>190</v>
      </c>
      <c r="F37" s="41"/>
      <c r="J37" s="42">
        <f>478+138</f>
        <v>616</v>
      </c>
      <c r="K37" s="31">
        <v>616</v>
      </c>
      <c r="L37" s="37" t="s">
        <v>45</v>
      </c>
      <c r="M37" s="43">
        <f>4.88+0.85</f>
        <v>5.7299999999999995</v>
      </c>
      <c r="N37" s="43">
        <f>8.33+0.86</f>
        <v>9.19</v>
      </c>
      <c r="O37" s="43">
        <v>14</v>
      </c>
      <c r="P37" s="37" t="s">
        <v>45</v>
      </c>
      <c r="Q37" s="37" t="s">
        <v>105</v>
      </c>
      <c r="R37" s="37" t="s">
        <v>246</v>
      </c>
      <c r="S37" s="37" t="s">
        <v>273</v>
      </c>
    </row>
    <row r="38" spans="1:19" x14ac:dyDescent="0.2">
      <c r="A38" s="31" t="s">
        <v>46</v>
      </c>
      <c r="B38" s="31" t="s">
        <v>47</v>
      </c>
      <c r="C38" s="31" t="s">
        <v>48</v>
      </c>
      <c r="D38" s="41">
        <v>46357</v>
      </c>
      <c r="E38" s="56" t="s">
        <v>190</v>
      </c>
      <c r="F38" s="37"/>
      <c r="G38" s="80" t="s">
        <v>200</v>
      </c>
      <c r="H38" s="37" t="s">
        <v>190</v>
      </c>
      <c r="I38" s="37" t="s">
        <v>49</v>
      </c>
      <c r="J38" s="42">
        <v>400</v>
      </c>
      <c r="K38" s="31" t="s">
        <v>50</v>
      </c>
      <c r="L38" s="37" t="s">
        <v>51</v>
      </c>
      <c r="M38" s="43">
        <v>7.99</v>
      </c>
      <c r="N38" s="43">
        <v>11.43</v>
      </c>
      <c r="O38" s="43">
        <v>21</v>
      </c>
      <c r="P38" s="37" t="s">
        <v>48</v>
      </c>
      <c r="Q38" s="37" t="s">
        <v>52</v>
      </c>
    </row>
    <row r="39" spans="1:19" x14ac:dyDescent="0.2">
      <c r="A39" s="31" t="s">
        <v>101</v>
      </c>
      <c r="B39" s="31" t="s">
        <v>102</v>
      </c>
      <c r="C39" s="31" t="s">
        <v>99</v>
      </c>
      <c r="D39" s="41">
        <v>50072</v>
      </c>
      <c r="E39" s="56" t="s">
        <v>190</v>
      </c>
      <c r="F39" s="56" t="s">
        <v>190</v>
      </c>
      <c r="J39" s="42">
        <v>1444</v>
      </c>
      <c r="K39" s="42">
        <v>1444</v>
      </c>
      <c r="L39" s="37" t="s">
        <v>103</v>
      </c>
      <c r="M39" s="43">
        <v>11.224</v>
      </c>
      <c r="N39" s="43">
        <v>17.239999999999998</v>
      </c>
      <c r="O39" s="43">
        <v>28</v>
      </c>
      <c r="P39" s="37" t="s">
        <v>99</v>
      </c>
    </row>
    <row r="40" spans="1:19" x14ac:dyDescent="0.2">
      <c r="A40" s="31" t="s">
        <v>82</v>
      </c>
      <c r="B40" s="31" t="s">
        <v>83</v>
      </c>
      <c r="C40" s="31" t="s">
        <v>276</v>
      </c>
      <c r="D40" s="41">
        <v>48549</v>
      </c>
      <c r="E40" s="56" t="s">
        <v>190</v>
      </c>
      <c r="F40" s="41"/>
      <c r="J40" s="42">
        <v>250</v>
      </c>
      <c r="K40" s="31" t="s">
        <v>84</v>
      </c>
      <c r="L40" s="37" t="s">
        <v>276</v>
      </c>
      <c r="M40" s="43">
        <v>0.903667</v>
      </c>
      <c r="N40" s="43">
        <v>0.903667</v>
      </c>
      <c r="O40" s="43">
        <v>3</v>
      </c>
      <c r="P40" s="37" t="s">
        <v>276</v>
      </c>
    </row>
    <row r="41" spans="1:19" x14ac:dyDescent="0.2">
      <c r="A41" s="31" t="s">
        <v>124</v>
      </c>
      <c r="B41" s="31" t="s">
        <v>125</v>
      </c>
      <c r="C41" s="31" t="s">
        <v>77</v>
      </c>
      <c r="D41" s="41">
        <v>52932</v>
      </c>
      <c r="E41" s="56" t="s">
        <v>190</v>
      </c>
      <c r="F41" s="41"/>
      <c r="J41" s="42">
        <v>500</v>
      </c>
      <c r="K41" s="31" t="s">
        <v>126</v>
      </c>
      <c r="L41" s="37" t="s">
        <v>77</v>
      </c>
      <c r="M41" s="43">
        <v>5</v>
      </c>
      <c r="N41" s="43">
        <v>5.12</v>
      </c>
      <c r="O41" s="43">
        <v>11</v>
      </c>
      <c r="P41" s="37" t="s">
        <v>77</v>
      </c>
    </row>
    <row r="42" spans="1:19" x14ac:dyDescent="0.2">
      <c r="A42" s="31" t="s">
        <v>115</v>
      </c>
      <c r="B42" s="31" t="s">
        <v>116</v>
      </c>
      <c r="C42" s="31" t="s">
        <v>45</v>
      </c>
      <c r="D42" s="41">
        <v>51105</v>
      </c>
      <c r="E42" s="56" t="s">
        <v>190</v>
      </c>
      <c r="F42" s="41"/>
      <c r="J42" s="42">
        <v>576</v>
      </c>
      <c r="K42" s="31">
        <v>576</v>
      </c>
      <c r="L42" s="37" t="s">
        <v>45</v>
      </c>
      <c r="M42" s="43">
        <v>8.4</v>
      </c>
      <c r="N42" s="43">
        <v>12.8</v>
      </c>
      <c r="O42" s="43">
        <v>23</v>
      </c>
      <c r="P42" s="37" t="s">
        <v>45</v>
      </c>
    </row>
    <row r="43" spans="1:19" x14ac:dyDescent="0.2">
      <c r="A43" s="31" t="s">
        <v>201</v>
      </c>
      <c r="B43" s="31" t="s">
        <v>44</v>
      </c>
      <c r="C43" s="31" t="s">
        <v>68</v>
      </c>
      <c r="D43" s="41">
        <v>49644</v>
      </c>
      <c r="E43" s="37" t="s">
        <v>190</v>
      </c>
      <c r="F43" s="41"/>
      <c r="G43" s="41">
        <v>54758</v>
      </c>
      <c r="H43" s="37" t="s">
        <v>190</v>
      </c>
      <c r="J43" s="79" t="s">
        <v>203</v>
      </c>
      <c r="K43" s="31" t="s">
        <v>204</v>
      </c>
      <c r="L43" s="37" t="s">
        <v>68</v>
      </c>
      <c r="M43" s="80" t="s">
        <v>63</v>
      </c>
      <c r="N43" s="78">
        <v>0.97050700000000001</v>
      </c>
      <c r="O43" s="43">
        <v>4.5</v>
      </c>
      <c r="P43" s="37" t="s">
        <v>68</v>
      </c>
    </row>
    <row r="44" spans="1:19" x14ac:dyDescent="0.2">
      <c r="A44" s="31" t="s">
        <v>202</v>
      </c>
      <c r="B44" s="31" t="s">
        <v>44</v>
      </c>
      <c r="C44" s="31" t="s">
        <v>68</v>
      </c>
      <c r="D44" s="41">
        <v>51410</v>
      </c>
      <c r="E44" s="56" t="s">
        <v>190</v>
      </c>
      <c r="F44" s="41"/>
      <c r="H44" s="37"/>
      <c r="J44" s="79" t="s">
        <v>203</v>
      </c>
      <c r="K44" s="31" t="s">
        <v>204</v>
      </c>
      <c r="L44" s="37" t="s">
        <v>68</v>
      </c>
      <c r="M44" s="43">
        <v>1.6855789999999999</v>
      </c>
      <c r="N44" s="43">
        <v>3.3933589999999998</v>
      </c>
      <c r="O44" s="43">
        <v>3.6</v>
      </c>
      <c r="P44" s="37" t="s">
        <v>68</v>
      </c>
      <c r="Q44" s="37"/>
    </row>
    <row r="45" spans="1:19" x14ac:dyDescent="0.2">
      <c r="A45" s="31" t="s">
        <v>60</v>
      </c>
      <c r="B45" s="31" t="s">
        <v>61</v>
      </c>
      <c r="C45" s="31" t="s">
        <v>276</v>
      </c>
      <c r="D45" s="41">
        <v>47088</v>
      </c>
      <c r="E45" s="56" t="s">
        <v>190</v>
      </c>
      <c r="F45" s="41"/>
      <c r="J45" s="42">
        <v>400</v>
      </c>
      <c r="K45" s="31" t="s">
        <v>62</v>
      </c>
      <c r="L45" s="37" t="s">
        <v>276</v>
      </c>
      <c r="M45" s="78" t="s">
        <v>63</v>
      </c>
      <c r="N45" s="43">
        <v>2.8125849999999999</v>
      </c>
      <c r="O45" s="43">
        <v>5.5</v>
      </c>
      <c r="P45" s="37" t="s">
        <v>276</v>
      </c>
    </row>
    <row r="46" spans="1:19" x14ac:dyDescent="0.2">
      <c r="A46" s="31" t="s">
        <v>85</v>
      </c>
      <c r="B46" s="31" t="s">
        <v>86</v>
      </c>
      <c r="C46" s="31" t="s">
        <v>87</v>
      </c>
      <c r="D46" s="41">
        <v>48914</v>
      </c>
      <c r="E46" s="56" t="s">
        <v>190</v>
      </c>
      <c r="F46" s="41"/>
      <c r="J46" s="42">
        <v>400</v>
      </c>
      <c r="K46" s="31" t="s">
        <v>62</v>
      </c>
      <c r="L46" s="37" t="s">
        <v>88</v>
      </c>
      <c r="M46" s="43">
        <v>1.672504</v>
      </c>
      <c r="N46" s="43">
        <v>2.733692</v>
      </c>
      <c r="O46" s="43">
        <v>4</v>
      </c>
      <c r="P46" s="37" t="s">
        <v>89</v>
      </c>
      <c r="Q46" s="37" t="s">
        <v>205</v>
      </c>
    </row>
    <row r="47" spans="1:19" x14ac:dyDescent="0.2">
      <c r="A47" s="31" t="s">
        <v>75</v>
      </c>
      <c r="B47" s="31" t="s">
        <v>76</v>
      </c>
      <c r="C47" s="31" t="s">
        <v>77</v>
      </c>
      <c r="D47" s="41">
        <v>47818</v>
      </c>
      <c r="E47" s="56" t="s">
        <v>190</v>
      </c>
      <c r="F47" s="41"/>
      <c r="J47" s="42">
        <v>180</v>
      </c>
      <c r="K47" s="31">
        <v>180</v>
      </c>
      <c r="L47" s="37" t="s">
        <v>77</v>
      </c>
      <c r="M47" s="43">
        <v>1.5289999999999999</v>
      </c>
      <c r="N47" s="43">
        <v>1.900922</v>
      </c>
      <c r="O47" s="43">
        <v>3.5</v>
      </c>
      <c r="P47" s="37" t="s">
        <v>77</v>
      </c>
    </row>
    <row r="48" spans="1:19" x14ac:dyDescent="0.2">
      <c r="A48" s="31" t="s">
        <v>95</v>
      </c>
      <c r="B48" s="31" t="s">
        <v>96</v>
      </c>
      <c r="C48" s="31" t="s">
        <v>45</v>
      </c>
      <c r="D48" s="41">
        <v>49522</v>
      </c>
      <c r="E48" s="37" t="s">
        <v>190</v>
      </c>
      <c r="F48" s="37"/>
      <c r="G48" s="41">
        <v>51714</v>
      </c>
      <c r="H48" s="37" t="s">
        <v>190</v>
      </c>
      <c r="J48" s="42">
        <v>730</v>
      </c>
      <c r="K48" s="31">
        <v>730</v>
      </c>
      <c r="L48" s="37" t="s">
        <v>45</v>
      </c>
      <c r="M48" s="43">
        <v>10.785</v>
      </c>
      <c r="N48" s="43">
        <f>6.818+3.816</f>
        <v>10.634</v>
      </c>
      <c r="O48" s="43">
        <v>20</v>
      </c>
      <c r="P48" s="37" t="s">
        <v>45</v>
      </c>
    </row>
    <row r="49" spans="1:16" x14ac:dyDescent="0.2">
      <c r="A49" s="31" t="s">
        <v>122</v>
      </c>
      <c r="B49" s="31" t="s">
        <v>123</v>
      </c>
      <c r="C49" s="31" t="s">
        <v>45</v>
      </c>
      <c r="D49" s="41">
        <v>52079</v>
      </c>
      <c r="E49" s="56" t="s">
        <v>190</v>
      </c>
      <c r="F49" s="41"/>
      <c r="J49" s="42">
        <v>560</v>
      </c>
      <c r="K49" s="31">
        <v>560</v>
      </c>
      <c r="L49" s="37" t="s">
        <v>45</v>
      </c>
      <c r="M49" s="43">
        <v>5.87</v>
      </c>
      <c r="N49" s="43">
        <v>9.66</v>
      </c>
      <c r="O49" s="43">
        <v>10</v>
      </c>
      <c r="P49" s="37" t="s">
        <v>45</v>
      </c>
    </row>
    <row r="50" spans="1:16" x14ac:dyDescent="0.2">
      <c r="A50" s="31" t="s">
        <v>127</v>
      </c>
      <c r="B50" s="31" t="s">
        <v>76</v>
      </c>
      <c r="C50" s="31" t="s">
        <v>77</v>
      </c>
      <c r="D50" s="41">
        <v>53175</v>
      </c>
      <c r="E50" s="56" t="s">
        <v>190</v>
      </c>
      <c r="F50" s="41"/>
      <c r="J50" s="42">
        <v>450</v>
      </c>
      <c r="K50" s="31">
        <v>450</v>
      </c>
      <c r="L50" s="37" t="s">
        <v>77</v>
      </c>
      <c r="M50" s="43">
        <v>0.32958730000000003</v>
      </c>
      <c r="N50" s="43">
        <v>0.68103800000000003</v>
      </c>
      <c r="O50" s="43">
        <v>10</v>
      </c>
      <c r="P50" s="37" t="s">
        <v>77</v>
      </c>
    </row>
    <row r="51" spans="1:16" x14ac:dyDescent="0.2">
      <c r="A51" s="31" t="s">
        <v>90</v>
      </c>
      <c r="B51" s="31" t="s">
        <v>91</v>
      </c>
      <c r="C51" s="31" t="s">
        <v>80</v>
      </c>
      <c r="D51" s="41">
        <v>48914</v>
      </c>
      <c r="E51" s="56" t="s">
        <v>190</v>
      </c>
      <c r="F51" s="41"/>
      <c r="G51" s="31" t="s">
        <v>206</v>
      </c>
      <c r="H51" s="37" t="s">
        <v>190</v>
      </c>
      <c r="J51" s="42">
        <f>572+144</f>
        <v>716</v>
      </c>
      <c r="K51" s="31" t="s">
        <v>92</v>
      </c>
      <c r="L51" s="37" t="s">
        <v>80</v>
      </c>
      <c r="M51" s="43">
        <v>10.977</v>
      </c>
      <c r="N51" s="43">
        <v>13.7</v>
      </c>
      <c r="O51" s="43">
        <v>16</v>
      </c>
      <c r="P51" s="37" t="s">
        <v>80</v>
      </c>
    </row>
    <row r="53" spans="1:16" x14ac:dyDescent="0.2">
      <c r="A53" s="76" t="s">
        <v>374</v>
      </c>
      <c r="B53" s="76"/>
      <c r="C53" s="76"/>
      <c r="D53" s="76"/>
      <c r="E53" s="76"/>
      <c r="F53" s="76"/>
      <c r="G53" s="76"/>
    </row>
    <row r="54" spans="1:16" s="54" customFormat="1" ht="38.25" x14ac:dyDescent="0.2">
      <c r="A54" s="53" t="s">
        <v>26</v>
      </c>
      <c r="B54" s="53" t="s">
        <v>27</v>
      </c>
      <c r="C54" s="53" t="s">
        <v>28</v>
      </c>
      <c r="D54" s="53" t="s">
        <v>29</v>
      </c>
      <c r="E54" s="52" t="s">
        <v>208</v>
      </c>
      <c r="F54" s="53" t="s">
        <v>285</v>
      </c>
      <c r="G54" s="51" t="s">
        <v>226</v>
      </c>
      <c r="H54" s="53" t="s">
        <v>207</v>
      </c>
      <c r="I54" s="52" t="s">
        <v>208</v>
      </c>
      <c r="J54" s="51" t="s">
        <v>233</v>
      </c>
      <c r="K54" s="53" t="s">
        <v>232</v>
      </c>
      <c r="L54" s="53" t="s">
        <v>254</v>
      </c>
      <c r="M54" s="51" t="s">
        <v>15</v>
      </c>
    </row>
    <row r="55" spans="1:16" x14ac:dyDescent="0.2">
      <c r="A55" s="55" t="s">
        <v>239</v>
      </c>
      <c r="B55" s="31" t="s">
        <v>134</v>
      </c>
      <c r="C55" s="31" t="s">
        <v>99</v>
      </c>
      <c r="D55" s="31">
        <v>2016</v>
      </c>
      <c r="E55" s="37" t="s">
        <v>99</v>
      </c>
      <c r="F55" s="31" t="s">
        <v>286</v>
      </c>
      <c r="G55" s="37" t="s">
        <v>242</v>
      </c>
      <c r="H55" s="37"/>
      <c r="K55" s="37" t="s">
        <v>244</v>
      </c>
    </row>
    <row r="56" spans="1:16" x14ac:dyDescent="0.2">
      <c r="A56" s="31" t="s">
        <v>135</v>
      </c>
      <c r="B56" s="31" t="s">
        <v>61</v>
      </c>
      <c r="C56" s="31" t="s">
        <v>276</v>
      </c>
      <c r="D56" s="31">
        <v>2015</v>
      </c>
      <c r="E56" s="37" t="s">
        <v>276</v>
      </c>
      <c r="F56" s="31" t="s">
        <v>286</v>
      </c>
      <c r="G56" s="37" t="s">
        <v>231</v>
      </c>
      <c r="H56" s="31" t="s">
        <v>277</v>
      </c>
      <c r="I56" s="37" t="s">
        <v>276</v>
      </c>
      <c r="J56" s="37" t="s">
        <v>275</v>
      </c>
      <c r="K56" s="37" t="s">
        <v>281</v>
      </c>
    </row>
    <row r="57" spans="1:16" x14ac:dyDescent="0.2">
      <c r="A57" s="31" t="s">
        <v>136</v>
      </c>
      <c r="B57" s="31" t="s">
        <v>137</v>
      </c>
      <c r="C57" s="31" t="s">
        <v>99</v>
      </c>
      <c r="D57" s="31">
        <v>2020</v>
      </c>
      <c r="E57" s="37" t="s">
        <v>99</v>
      </c>
      <c r="F57" s="31" t="s">
        <v>287</v>
      </c>
      <c r="G57" s="37" t="s">
        <v>230</v>
      </c>
      <c r="H57" s="37"/>
      <c r="K57" s="37" t="s">
        <v>282</v>
      </c>
    </row>
    <row r="58" spans="1:16" x14ac:dyDescent="0.2">
      <c r="A58" s="31" t="s">
        <v>138</v>
      </c>
      <c r="B58" s="31" t="s">
        <v>139</v>
      </c>
      <c r="C58" s="31" t="s">
        <v>276</v>
      </c>
      <c r="D58" s="31">
        <v>2012</v>
      </c>
      <c r="E58" s="37" t="s">
        <v>276</v>
      </c>
      <c r="F58" s="31" t="s">
        <v>286</v>
      </c>
      <c r="G58" s="37" t="s">
        <v>229</v>
      </c>
      <c r="H58" s="37"/>
      <c r="K58" s="37" t="s">
        <v>210</v>
      </c>
    </row>
    <row r="59" spans="1:16" x14ac:dyDescent="0.2">
      <c r="A59" s="31" t="s">
        <v>265</v>
      </c>
      <c r="B59" s="31" t="s">
        <v>37</v>
      </c>
      <c r="C59" s="31" t="s">
        <v>45</v>
      </c>
      <c r="D59" s="31">
        <v>2011</v>
      </c>
      <c r="E59" s="37" t="s">
        <v>45</v>
      </c>
      <c r="F59" s="31" t="s">
        <v>287</v>
      </c>
      <c r="G59" s="37" t="s">
        <v>266</v>
      </c>
    </row>
    <row r="60" spans="1:16" x14ac:dyDescent="0.2">
      <c r="A60" s="31" t="s">
        <v>140</v>
      </c>
      <c r="B60" s="31" t="s">
        <v>141</v>
      </c>
      <c r="C60" s="31" t="s">
        <v>142</v>
      </c>
      <c r="D60" s="31">
        <v>2013</v>
      </c>
      <c r="E60" s="37" t="s">
        <v>142</v>
      </c>
      <c r="F60" s="31" t="s">
        <v>287</v>
      </c>
      <c r="G60" s="37" t="s">
        <v>228</v>
      </c>
      <c r="H60" s="37"/>
      <c r="K60" s="37" t="s">
        <v>211</v>
      </c>
    </row>
    <row r="61" spans="1:16" x14ac:dyDescent="0.2">
      <c r="A61" s="31" t="s">
        <v>268</v>
      </c>
      <c r="B61" s="31" t="s">
        <v>44</v>
      </c>
      <c r="C61" s="31" t="s">
        <v>45</v>
      </c>
      <c r="D61" s="31">
        <v>2018</v>
      </c>
      <c r="E61" s="37" t="s">
        <v>45</v>
      </c>
      <c r="F61" s="31" t="s">
        <v>286</v>
      </c>
      <c r="G61" s="37" t="s">
        <v>269</v>
      </c>
      <c r="H61" s="37"/>
      <c r="K61" s="56" t="s">
        <v>270</v>
      </c>
    </row>
    <row r="62" spans="1:16" x14ac:dyDescent="0.2">
      <c r="A62" s="31" t="s">
        <v>261</v>
      </c>
      <c r="B62" s="31" t="s">
        <v>262</v>
      </c>
      <c r="C62" s="31" t="s">
        <v>77</v>
      </c>
      <c r="D62" s="31">
        <v>2009</v>
      </c>
      <c r="E62" s="37" t="s">
        <v>77</v>
      </c>
      <c r="F62" s="31" t="s">
        <v>287</v>
      </c>
      <c r="G62" s="37" t="s">
        <v>263</v>
      </c>
    </row>
    <row r="63" spans="1:16" x14ac:dyDescent="0.2">
      <c r="A63" s="31" t="s">
        <v>234</v>
      </c>
      <c r="B63" s="31" t="s">
        <v>236</v>
      </c>
      <c r="C63" s="31" t="s">
        <v>276</v>
      </c>
      <c r="D63" s="31">
        <v>2015</v>
      </c>
      <c r="E63" s="37" t="s">
        <v>276</v>
      </c>
      <c r="F63" s="31" t="s">
        <v>287</v>
      </c>
      <c r="G63" s="37" t="s">
        <v>235</v>
      </c>
    </row>
    <row r="64" spans="1:16" x14ac:dyDescent="0.2">
      <c r="A64" s="31" t="s">
        <v>143</v>
      </c>
      <c r="B64" s="31" t="s">
        <v>37</v>
      </c>
      <c r="C64" s="31" t="s">
        <v>38</v>
      </c>
      <c r="D64" s="31">
        <v>2022</v>
      </c>
      <c r="E64" s="37" t="s">
        <v>38</v>
      </c>
      <c r="F64" s="31" t="s">
        <v>286</v>
      </c>
      <c r="G64" s="37" t="s">
        <v>227</v>
      </c>
      <c r="H64" s="37"/>
      <c r="K64" s="37" t="s">
        <v>212</v>
      </c>
    </row>
    <row r="65" spans="1:13" x14ac:dyDescent="0.2">
      <c r="A65" s="31" t="s">
        <v>238</v>
      </c>
      <c r="B65" s="31" t="s">
        <v>134</v>
      </c>
      <c r="C65" s="31" t="s">
        <v>99</v>
      </c>
      <c r="D65" s="31">
        <v>2014</v>
      </c>
      <c r="E65" s="37" t="s">
        <v>99</v>
      </c>
      <c r="F65" s="31" t="s">
        <v>287</v>
      </c>
      <c r="G65" s="37" t="s">
        <v>240</v>
      </c>
      <c r="H65" s="37"/>
      <c r="K65" s="37"/>
    </row>
    <row r="66" spans="1:13" x14ac:dyDescent="0.2">
      <c r="A66" s="31" t="s">
        <v>146</v>
      </c>
      <c r="B66" s="31" t="s">
        <v>147</v>
      </c>
      <c r="C66" s="31" t="s">
        <v>99</v>
      </c>
      <c r="D66" s="31">
        <v>2021</v>
      </c>
      <c r="E66" s="37" t="s">
        <v>99</v>
      </c>
      <c r="F66" s="31" t="s">
        <v>287</v>
      </c>
      <c r="G66" s="37" t="s">
        <v>225</v>
      </c>
      <c r="H66" s="37"/>
    </row>
    <row r="67" spans="1:13" x14ac:dyDescent="0.2">
      <c r="A67" s="31" t="s">
        <v>148</v>
      </c>
      <c r="B67" s="31" t="s">
        <v>149</v>
      </c>
      <c r="C67" s="31" t="s">
        <v>45</v>
      </c>
      <c r="D67" s="41">
        <v>45444</v>
      </c>
      <c r="E67" s="37" t="s">
        <v>45</v>
      </c>
      <c r="F67" s="31" t="s">
        <v>287</v>
      </c>
      <c r="G67" s="37" t="s">
        <v>224</v>
      </c>
      <c r="H67" s="37"/>
      <c r="K67" s="37" t="s">
        <v>215</v>
      </c>
    </row>
    <row r="68" spans="1:13" x14ac:dyDescent="0.2">
      <c r="A68" s="31" t="s">
        <v>223</v>
      </c>
      <c r="B68" s="31" t="s">
        <v>150</v>
      </c>
      <c r="C68" s="31" t="s">
        <v>276</v>
      </c>
      <c r="D68" s="31">
        <v>2012</v>
      </c>
      <c r="E68" s="37" t="s">
        <v>276</v>
      </c>
      <c r="F68" s="31" t="s">
        <v>287</v>
      </c>
      <c r="G68" s="37" t="s">
        <v>283</v>
      </c>
      <c r="H68" s="37"/>
      <c r="M68" s="59" t="s">
        <v>288</v>
      </c>
    </row>
    <row r="69" spans="1:13" x14ac:dyDescent="0.2">
      <c r="A69" s="31" t="s">
        <v>151</v>
      </c>
      <c r="B69" s="31" t="s">
        <v>116</v>
      </c>
      <c r="C69" s="31" t="s">
        <v>45</v>
      </c>
      <c r="D69" s="31">
        <v>2023</v>
      </c>
      <c r="E69" s="37" t="s">
        <v>45</v>
      </c>
      <c r="F69" s="31" t="s">
        <v>287</v>
      </c>
      <c r="G69" s="37" t="s">
        <v>222</v>
      </c>
      <c r="H69" s="37"/>
      <c r="K69" s="37" t="s">
        <v>216</v>
      </c>
    </row>
    <row r="70" spans="1:13" x14ac:dyDescent="0.2">
      <c r="A70" s="31" t="s">
        <v>152</v>
      </c>
      <c r="B70" s="31" t="s">
        <v>47</v>
      </c>
      <c r="C70" s="31" t="s">
        <v>278</v>
      </c>
      <c r="D70" s="31">
        <v>2022</v>
      </c>
      <c r="E70" s="37" t="s">
        <v>278</v>
      </c>
      <c r="F70" s="31" t="s">
        <v>287</v>
      </c>
      <c r="G70" s="37" t="s">
        <v>279</v>
      </c>
      <c r="H70" s="37"/>
      <c r="K70" s="37" t="s">
        <v>217</v>
      </c>
    </row>
    <row r="71" spans="1:13" x14ac:dyDescent="0.2">
      <c r="A71" s="55" t="s">
        <v>153</v>
      </c>
      <c r="B71" s="31" t="s">
        <v>154</v>
      </c>
      <c r="C71" s="31" t="s">
        <v>276</v>
      </c>
      <c r="D71" s="31">
        <v>2014</v>
      </c>
      <c r="E71" s="37" t="s">
        <v>276</v>
      </c>
      <c r="F71" s="31" t="s">
        <v>286</v>
      </c>
      <c r="G71" s="37" t="s">
        <v>289</v>
      </c>
      <c r="H71" s="31" t="s">
        <v>219</v>
      </c>
      <c r="I71" s="37" t="s">
        <v>190</v>
      </c>
      <c r="K71" s="37" t="s">
        <v>218</v>
      </c>
    </row>
    <row r="72" spans="1:13" x14ac:dyDescent="0.2">
      <c r="A72" s="31" t="s">
        <v>155</v>
      </c>
      <c r="B72" s="31" t="s">
        <v>61</v>
      </c>
      <c r="C72" s="31" t="s">
        <v>156</v>
      </c>
      <c r="D72" s="31">
        <v>2014</v>
      </c>
      <c r="E72" s="37" t="s">
        <v>156</v>
      </c>
      <c r="F72" s="31" t="s">
        <v>286</v>
      </c>
      <c r="G72" s="37" t="s">
        <v>220</v>
      </c>
      <c r="H72" s="37"/>
      <c r="K72" s="37" t="s">
        <v>284</v>
      </c>
    </row>
    <row r="73" spans="1:13" x14ac:dyDescent="0.2">
      <c r="A73" s="31" t="s">
        <v>271</v>
      </c>
      <c r="B73" s="31" t="s">
        <v>98</v>
      </c>
      <c r="C73" s="31" t="s">
        <v>45</v>
      </c>
      <c r="D73" s="31">
        <v>2014</v>
      </c>
      <c r="E73" s="37" t="s">
        <v>45</v>
      </c>
      <c r="F73" s="31" t="s">
        <v>286</v>
      </c>
      <c r="G73" s="37" t="s">
        <v>272</v>
      </c>
      <c r="K73" s="37" t="s">
        <v>199</v>
      </c>
    </row>
    <row r="74" spans="1:13" x14ac:dyDescent="0.2">
      <c r="A74" s="31" t="s">
        <v>157</v>
      </c>
      <c r="B74" s="31" t="s">
        <v>158</v>
      </c>
      <c r="C74" s="31" t="s">
        <v>77</v>
      </c>
      <c r="D74" s="41">
        <v>43617</v>
      </c>
      <c r="E74" s="37" t="s">
        <v>77</v>
      </c>
      <c r="F74" s="31" t="s">
        <v>287</v>
      </c>
      <c r="G74" s="37" t="s">
        <v>221</v>
      </c>
      <c r="H74" s="37"/>
    </row>
    <row r="75" spans="1:13" x14ac:dyDescent="0.2">
      <c r="A75" s="55" t="s">
        <v>159</v>
      </c>
      <c r="B75" s="31" t="s">
        <v>160</v>
      </c>
      <c r="C75" s="31" t="s">
        <v>161</v>
      </c>
      <c r="D75" s="31">
        <v>2024</v>
      </c>
      <c r="E75" s="37" t="s">
        <v>51</v>
      </c>
      <c r="F75" s="31" t="s">
        <v>286</v>
      </c>
      <c r="G75" s="37" t="s">
        <v>251</v>
      </c>
      <c r="H75" s="31" t="s">
        <v>250</v>
      </c>
      <c r="I75" s="37" t="s">
        <v>190</v>
      </c>
      <c r="K75" s="37" t="s">
        <v>249</v>
      </c>
      <c r="L75" s="37" t="s">
        <v>252</v>
      </c>
    </row>
    <row r="76" spans="1:13" x14ac:dyDescent="0.2">
      <c r="A76" s="55" t="s">
        <v>162</v>
      </c>
      <c r="B76" s="31" t="s">
        <v>163</v>
      </c>
      <c r="C76" s="31" t="s">
        <v>99</v>
      </c>
      <c r="D76" s="31">
        <v>2024</v>
      </c>
      <c r="E76" s="37" t="s">
        <v>99</v>
      </c>
      <c r="F76" s="31" t="s">
        <v>287</v>
      </c>
      <c r="G76" s="37" t="s">
        <v>253</v>
      </c>
      <c r="H76" s="37"/>
      <c r="L76" s="37" t="s">
        <v>255</v>
      </c>
      <c r="M76" s="37" t="s">
        <v>190</v>
      </c>
    </row>
    <row r="77" spans="1:13" x14ac:dyDescent="0.2">
      <c r="A77" s="31" t="s">
        <v>290</v>
      </c>
      <c r="B77" s="31" t="s">
        <v>158</v>
      </c>
      <c r="C77" s="31" t="s">
        <v>77</v>
      </c>
      <c r="D77" s="31">
        <v>2019</v>
      </c>
      <c r="E77" s="37" t="s">
        <v>77</v>
      </c>
      <c r="F77" s="31" t="s">
        <v>287</v>
      </c>
      <c r="G77" s="37" t="s">
        <v>291</v>
      </c>
      <c r="K77" s="37" t="s">
        <v>292</v>
      </c>
    </row>
    <row r="78" spans="1:13" x14ac:dyDescent="0.2">
      <c r="A78" s="55" t="s">
        <v>237</v>
      </c>
      <c r="B78" s="31" t="s">
        <v>134</v>
      </c>
      <c r="C78" s="31" t="s">
        <v>99</v>
      </c>
      <c r="D78" s="31">
        <v>2013</v>
      </c>
      <c r="E78" s="37" t="s">
        <v>99</v>
      </c>
      <c r="F78" s="31" t="s">
        <v>287</v>
      </c>
      <c r="G78" s="37" t="s">
        <v>241</v>
      </c>
      <c r="H78" s="37"/>
    </row>
    <row r="79" spans="1:13" x14ac:dyDescent="0.2">
      <c r="A79" s="55" t="s">
        <v>164</v>
      </c>
      <c r="B79" s="31" t="s">
        <v>165</v>
      </c>
      <c r="C79" s="31" t="s">
        <v>77</v>
      </c>
      <c r="D79" s="41">
        <v>45444</v>
      </c>
      <c r="E79" s="37" t="s">
        <v>77</v>
      </c>
      <c r="F79" s="31" t="s">
        <v>287</v>
      </c>
      <c r="G79" s="56" t="s">
        <v>256</v>
      </c>
      <c r="H79" s="37"/>
    </row>
    <row r="80" spans="1:13" x14ac:dyDescent="0.2">
      <c r="A80" s="55" t="s">
        <v>375</v>
      </c>
      <c r="B80" s="31" t="s">
        <v>166</v>
      </c>
      <c r="C80" s="31" t="s">
        <v>45</v>
      </c>
      <c r="D80" s="31">
        <v>2012</v>
      </c>
      <c r="E80" s="37" t="s">
        <v>45</v>
      </c>
      <c r="F80" s="31" t="s">
        <v>287</v>
      </c>
      <c r="G80" s="37" t="s">
        <v>377</v>
      </c>
      <c r="H80" s="37"/>
    </row>
    <row r="81" spans="1:11" x14ac:dyDescent="0.2">
      <c r="A81" s="55" t="s">
        <v>376</v>
      </c>
      <c r="B81" s="31" t="s">
        <v>166</v>
      </c>
      <c r="C81" s="31" t="s">
        <v>45</v>
      </c>
      <c r="D81" s="31">
        <v>2016</v>
      </c>
      <c r="E81" s="37" t="s">
        <v>45</v>
      </c>
      <c r="F81" s="31" t="s">
        <v>287</v>
      </c>
      <c r="G81" s="37" t="s">
        <v>377</v>
      </c>
      <c r="H81" s="37"/>
    </row>
    <row r="82" spans="1:11" x14ac:dyDescent="0.2">
      <c r="A82" s="55" t="s">
        <v>167</v>
      </c>
      <c r="B82" s="31" t="s">
        <v>168</v>
      </c>
      <c r="C82" s="31" t="s">
        <v>161</v>
      </c>
      <c r="D82" s="55">
        <v>2019</v>
      </c>
      <c r="E82" s="37" t="s">
        <v>294</v>
      </c>
      <c r="F82" s="31" t="s">
        <v>286</v>
      </c>
      <c r="G82" s="37" t="s">
        <v>257</v>
      </c>
      <c r="H82" s="37"/>
      <c r="K82" s="37" t="s">
        <v>258</v>
      </c>
    </row>
    <row r="84" spans="1:11" x14ac:dyDescent="0.2">
      <c r="A84" s="38" t="s">
        <v>131</v>
      </c>
      <c r="D84" s="41"/>
      <c r="E84" s="41"/>
      <c r="F84" s="41"/>
      <c r="G84" s="37"/>
      <c r="H84" s="37"/>
    </row>
    <row r="85" spans="1:11" ht="38.25" x14ac:dyDescent="0.2">
      <c r="A85" s="44" t="s">
        <v>26</v>
      </c>
      <c r="B85" s="44" t="s">
        <v>27</v>
      </c>
      <c r="C85" s="44" t="s">
        <v>28</v>
      </c>
      <c r="D85" s="44" t="s">
        <v>29</v>
      </c>
      <c r="E85" s="58" t="s">
        <v>30</v>
      </c>
      <c r="F85" s="44" t="s">
        <v>247</v>
      </c>
      <c r="G85" s="44" t="s">
        <v>382</v>
      </c>
      <c r="H85" s="58" t="s">
        <v>35</v>
      </c>
    </row>
    <row r="86" spans="1:11" x14ac:dyDescent="0.2">
      <c r="A86" s="55" t="s">
        <v>243</v>
      </c>
      <c r="B86" s="31" t="s">
        <v>134</v>
      </c>
      <c r="C86" s="31" t="s">
        <v>99</v>
      </c>
      <c r="D86" s="41">
        <v>47453</v>
      </c>
      <c r="E86" s="37" t="s">
        <v>190</v>
      </c>
      <c r="F86" s="37" t="s">
        <v>245</v>
      </c>
      <c r="G86" s="31">
        <v>1.5</v>
      </c>
      <c r="H86" s="37" t="s">
        <v>190</v>
      </c>
    </row>
    <row r="87" spans="1:11" x14ac:dyDescent="0.2">
      <c r="A87" s="31" t="s">
        <v>132</v>
      </c>
      <c r="B87" s="31" t="s">
        <v>378</v>
      </c>
      <c r="C87" s="31" t="s">
        <v>133</v>
      </c>
      <c r="D87" s="41">
        <v>53328</v>
      </c>
      <c r="E87" s="37" t="s">
        <v>190</v>
      </c>
      <c r="F87" s="37" t="s">
        <v>264</v>
      </c>
      <c r="G87" s="31">
        <v>5</v>
      </c>
      <c r="H87" s="37" t="s">
        <v>280</v>
      </c>
    </row>
  </sheetData>
  <autoFilter ref="A14:S14" xr:uid="{5A8AF209-99EC-46F8-8A10-6328DE8D8F52}"/>
  <mergeCells count="2">
    <mergeCell ref="A53:G53"/>
    <mergeCell ref="A5:A10"/>
  </mergeCells>
  <hyperlinks>
    <hyperlink ref="B5" r:id="rId1" display="Coal Services, NSW black coal producers directory, 2025, accessed 20 August 2025" xr:uid="{18890ADC-6186-4D12-A77D-71213DAF9C56}"/>
    <hyperlink ref="B6" r:id="rId2" xr:uid="{6270E46B-B8B6-47A5-B093-E494AAA56E26}"/>
    <hyperlink ref="E55" r:id="rId3" xr:uid="{6E960957-F5E0-4252-B2DE-C3B8077B2842}"/>
    <hyperlink ref="L15" r:id="rId4" display="Centennial" xr:uid="{133E1EDE-130B-4D41-90E8-7D086E6D6524}"/>
    <hyperlink ref="P15" r:id="rId5" location="page=11" display="Centennial" xr:uid="{5866D559-693E-4699-8E59-8A8DABDFFFC7}"/>
    <hyperlink ref="L23" r:id="rId6" display="Centennial" xr:uid="{654E946A-1D86-45DB-8F98-663264AE7560}"/>
    <hyperlink ref="P23" r:id="rId7" display="Centennial" xr:uid="{9E08189E-3038-4045-913A-7DB3B8EC1B6F}"/>
    <hyperlink ref="L29" r:id="rId8" display="Centennial" xr:uid="{2ADCB310-28DA-4BD3-9E68-573102AF6771}"/>
    <hyperlink ref="P29" r:id="rId9" display="Centennial" xr:uid="{3D04592E-15D5-4053-A7E4-49DB451AD5A1}"/>
    <hyperlink ref="L40" r:id="rId10" display="Centennial" xr:uid="{AB0F17DE-9CA9-48DD-BF74-638B49DB6403}"/>
    <hyperlink ref="P40" r:id="rId11" location="page=16" display="Centennial" xr:uid="{A5C4BE49-071E-4809-A750-0E851ED05FF0}"/>
    <hyperlink ref="L45" r:id="rId12" display="Centennial" xr:uid="{EEE25C5A-A861-4412-9536-E16372D04312}"/>
    <hyperlink ref="E24" r:id="rId13" xr:uid="{D6EED421-A7C9-4BB4-9774-6B8FB1043EFA}"/>
    <hyperlink ref="L36" r:id="rId14" location="page=16" xr:uid="{BE0252D6-7CDD-454C-88C7-009DE4344BB1}"/>
    <hyperlink ref="P36" r:id="rId15" location="page=15" xr:uid="{C53C003E-8D36-467F-B40E-D8BED2CA857D}"/>
    <hyperlink ref="E36" r:id="rId16" display="BHP" xr:uid="{0BED92FB-837A-4C09-AC08-EF4F61C0C9A0}"/>
    <hyperlink ref="L19" r:id="rId17" location="page=11" xr:uid="{F315234E-6D2E-4E17-AB9C-76A2AA555F98}"/>
    <hyperlink ref="L43" r:id="rId18" location="page=16" xr:uid="{E6960EA4-3BEB-48CB-942A-E0F46E047B06}"/>
    <hyperlink ref="E64" r:id="rId19" xr:uid="{E53E22D1-0ADD-48A4-8F40-F1F89A5E4A37}"/>
    <hyperlink ref="P22" r:id="rId20" location="page=15" xr:uid="{3AD23920-A919-4892-8172-8163CBD7B1AD}"/>
    <hyperlink ref="L22" r:id="rId21" location="page=9" xr:uid="{3D764EF7-2776-42A2-AC4C-C1F2D576F593}"/>
    <hyperlink ref="L31" r:id="rId22" location="page=3" xr:uid="{C74E546D-5DA9-4BDE-9948-3C8D54C64A5E}"/>
    <hyperlink ref="P31" r:id="rId23" location="page=15" xr:uid="{4055A3BA-3405-4F8B-90BE-AB1D9EDBCF3A}"/>
    <hyperlink ref="P46" r:id="rId24" location="page=20" xr:uid="{B56F4332-9778-4031-A1B0-F0E1D3D4553C}"/>
    <hyperlink ref="L46" r:id="rId25" xr:uid="{3F277EA9-CBC2-4417-B254-5ADFEBC732E5}"/>
    <hyperlink ref="P21" r:id="rId26" xr:uid="{997F0ABA-BAFD-4D0A-8584-596EA71CA2D6}"/>
    <hyperlink ref="L21" r:id="rId27" location="page=124" xr:uid="{B77B1C9F-31E6-4C7C-B0DD-0DF37E91880E}"/>
    <hyperlink ref="E67" r:id="rId28" location="page=10" xr:uid="{0A3D4D4A-7CF5-4414-B9B6-36AE2000F206}"/>
    <hyperlink ref="E69" r:id="rId29" xr:uid="{C7E2D9DB-8D4E-41C7-AD25-EA5C63E6854A}"/>
    <hyperlink ref="L30" r:id="rId30" location="page=10" xr:uid="{84FDFCB9-AAC7-4A63-AF09-4107E73F517D}"/>
    <hyperlink ref="P37" r:id="rId31" location="page=25" xr:uid="{90721527-1E20-410A-89E9-2BE3EF2C0359}"/>
    <hyperlink ref="L37" r:id="rId32" location="page=25" xr:uid="{7A1705A0-EBD9-4224-8B9A-9134473BD990}"/>
    <hyperlink ref="Q37" r:id="rId33" location="page=43" xr:uid="{6CF2392E-95FF-4F0A-8F31-5D3453EFE3FE}"/>
    <hyperlink ref="L42" r:id="rId34" location="page=77" xr:uid="{764072C9-B0FE-4C01-8FFA-43A33166BCE0}"/>
    <hyperlink ref="P42" r:id="rId35" xr:uid="{9A259546-9DC5-44B0-B662-CABF29D0796B}"/>
    <hyperlink ref="P48" r:id="rId36" location="page=22" xr:uid="{FA9A0666-F889-487E-8ECF-2D6E3D594ECB}"/>
    <hyperlink ref="L48" r:id="rId37" xr:uid="{BAC77900-1A3B-4B2F-A244-8A348DA01E74}"/>
    <hyperlink ref="E48" r:id="rId38" xr:uid="{B3F99C7A-2DCE-475A-981D-7838916D0A6D}"/>
    <hyperlink ref="P49" r:id="rId39" xr:uid="{7917F60D-CED4-4D55-BDB4-D0E48CA05340}"/>
    <hyperlink ref="L49" r:id="rId40" xr:uid="{F2460DB8-5981-4147-AE73-B620D91243B4}"/>
    <hyperlink ref="F15" r:id="rId41" location="page=11" xr:uid="{46905A73-6A45-4E67-9780-B6098B439F41}"/>
    <hyperlink ref="P16" r:id="rId42" location="page=18" xr:uid="{ECB6A66E-943F-445A-886B-620729AB187E}"/>
    <hyperlink ref="L16" r:id="rId43" location="page=138" xr:uid="{FF9D9376-05CE-4EBA-89CA-01A217163F65}"/>
    <hyperlink ref="L25" r:id="rId44" location="page=138" xr:uid="{2912C03B-1D6B-499D-9BC5-8FFB71546BA8}"/>
    <hyperlink ref="P25" r:id="rId45" location="page=21" xr:uid="{EB1DDBE9-46E7-4516-9C05-DC4E39518C0F}"/>
    <hyperlink ref="P43" r:id="rId46" location="page=23" xr:uid="{E944DEDA-6F7B-42EF-8525-703AF7FDC01A}"/>
    <hyperlink ref="P19" r:id="rId47" location="page=11" xr:uid="{BA6A7323-1759-41F5-A6DB-1496B94F5385}"/>
    <hyperlink ref="P30" r:id="rId48" location="page=10" xr:uid="{8A461C33-9147-417B-A0F7-B45CD8A60193}"/>
    <hyperlink ref="P45" r:id="rId49" location="page=25" display="Centennial" xr:uid="{70AAF2C1-94F3-4CF8-98A1-0F7461B207AA}"/>
    <hyperlink ref="L20" r:id="rId50" location="page=114" display="idemitsu" xr:uid="{BCCEC44A-A44E-4EEC-B489-9A9BB018B3B5}"/>
    <hyperlink ref="P20" r:id="rId51" location="page=22" display="idemitsu" xr:uid="{5D213535-84FF-4FEC-9E81-795383F5343D}"/>
    <hyperlink ref="H38" r:id="rId52" xr:uid="{49CC4EB1-7D74-4B61-9AE3-C3ABF685C9F5}"/>
    <hyperlink ref="P38" r:id="rId53" location="page=19" xr:uid="{FF4D213E-3A58-439E-8C92-AA10E8255D79}"/>
    <hyperlink ref="L38" r:id="rId54" xr:uid="{A1532412-1D84-42FE-8BCB-47B1CED7EA2F}"/>
    <hyperlink ref="P33" r:id="rId55" location="page=20" xr:uid="{0A989F18-5B51-40C4-8131-CFAEF4143B14}"/>
    <hyperlink ref="L33" r:id="rId56" xr:uid="{E38317CF-2AC0-46B6-803B-C81887CEE8F8}"/>
    <hyperlink ref="E33" r:id="rId57" xr:uid="{329A243C-2071-4194-8FF3-E8AE3D34D270}"/>
    <hyperlink ref="L18" r:id="rId58" location="page=24" xr:uid="{D63275AD-DCC2-4AAB-A1F4-BE57DCF32406}"/>
    <hyperlink ref="P18" r:id="rId59" location="page=23" xr:uid="{6B55633C-B2BD-480B-9CFE-1CAA38DE3E59}"/>
    <hyperlink ref="P34" r:id="rId60" location="page=12" xr:uid="{886CB575-655E-4437-9491-FA4DADD06154}"/>
    <hyperlink ref="F34" r:id="rId61" location="page=13" xr:uid="{DC8E34A1-9D98-4948-A03A-0AE1EFFBBFB4}"/>
    <hyperlink ref="L34" r:id="rId62" xr:uid="{8BF9D58A-0D3A-4EE1-AB6A-D0B322985767}"/>
    <hyperlink ref="H51" r:id="rId63" xr:uid="{139F7843-A5AB-4BFC-BCFD-B43D1F7A2CD2}"/>
    <hyperlink ref="P51" r:id="rId64" location="page=18" xr:uid="{9CE2C8A3-49CC-43D0-B9C0-BFC70AF99080}"/>
    <hyperlink ref="L51" r:id="rId65" location="page=84" xr:uid="{4FC09AB9-191A-4285-B90D-EEBF958A3166}"/>
    <hyperlink ref="L32" r:id="rId66" location="page=88" xr:uid="{E399895A-0A00-485D-9511-1452EB60C157}"/>
    <hyperlink ref="P32" r:id="rId67" location="page=19" xr:uid="{ACB3F60B-4BB6-4439-8394-934AB59BFC18}"/>
    <hyperlink ref="P41" r:id="rId68" location="page=19" xr:uid="{09F5E849-E8C3-4659-B601-8F00AF32C43A}"/>
    <hyperlink ref="L41" r:id="rId69" xr:uid="{00BC1273-28FA-4342-B5D6-D5260B582BF8}"/>
    <hyperlink ref="L47" r:id="rId70" xr:uid="{A0FFB6F1-C4AF-47E9-A1FD-3DD728CE577E}"/>
    <hyperlink ref="P47" r:id="rId71" location="page=14" xr:uid="{B03D42E8-9475-4892-9EA7-775444B1380E}"/>
    <hyperlink ref="L50" r:id="rId72" xr:uid="{614BE9B5-3061-4BB6-AB54-9F4E9EFEEF5B}"/>
    <hyperlink ref="P50" r:id="rId73" location="page=10" xr:uid="{72A09799-9863-4467-BD35-DA5CA21DC52B}"/>
    <hyperlink ref="E79" r:id="rId74" xr:uid="{8244A300-9154-4EE0-9736-99CF51398006}"/>
    <hyperlink ref="E74" r:id="rId75" xr:uid="{175860F7-0846-4F36-8028-B9D749E6C3B1}"/>
    <hyperlink ref="P17" r:id="rId76" location="page=12" xr:uid="{D7C4870A-7BA4-4A5E-B90C-442483355EF8}"/>
    <hyperlink ref="L17" r:id="rId77" location="page=3" xr:uid="{F46853C9-22E4-4ACC-8ECB-0434875F1BC2}"/>
    <hyperlink ref="E57" r:id="rId78" xr:uid="{4E599843-074B-49F2-A920-650C257D3317}"/>
    <hyperlink ref="P35" r:id="rId79" location="page=15" xr:uid="{53BED120-EBF6-4999-A8B6-EEE5D2E3DD2B}"/>
    <hyperlink ref="L35" r:id="rId80" location="page=12" xr:uid="{BEA0060D-94F5-4764-97FC-01E625E5ECFD}"/>
    <hyperlink ref="E56" r:id="rId81" display="Centennial" xr:uid="{4B6F834C-3C3C-492D-922D-738D08FD8B68}"/>
    <hyperlink ref="E76" r:id="rId82" xr:uid="{5CA247BA-23FA-4B84-BAAC-A477CF86EEB4}"/>
    <hyperlink ref="E58" r:id="rId83" display="Centennial" xr:uid="{6704AD59-682C-4957-AC12-15D306DB4EFE}"/>
    <hyperlink ref="E60" r:id="rId84" xr:uid="{06B835F4-3C7D-4129-9B26-F9026389E338}"/>
    <hyperlink ref="E66" r:id="rId85" xr:uid="{BF3ED8F6-400A-4266-AD95-F0BEA62A4571}"/>
    <hyperlink ref="P28" r:id="rId86" location="page=16" xr:uid="{08FB6B29-9E8A-4680-8993-57A4FBD14473}"/>
    <hyperlink ref="L28" r:id="rId87" location="page=15" xr:uid="{46667BD6-0E92-4426-854F-B18B5A0DF1F6}"/>
    <hyperlink ref="E68" r:id="rId88" display="Centennial" xr:uid="{F940C358-E348-4E16-B598-29CA3FCA8522}"/>
    <hyperlink ref="P39" r:id="rId89" location="page=23" xr:uid="{770D94CD-84A2-4C33-B7A1-82EE0C1126D1}"/>
    <hyperlink ref="L39" r:id="rId90" xr:uid="{C64655B9-81BD-4AB0-BF4C-DE762DE60ED2}"/>
    <hyperlink ref="E70" r:id="rId91" display="idemitsu" xr:uid="{0F89FEFC-B3F3-4296-9EB3-D1D92CD23D3D}"/>
    <hyperlink ref="E71" r:id="rId92" display="Centennial" xr:uid="{521E7B4D-1560-437E-B5B0-A296764C40E3}"/>
    <hyperlink ref="E72" r:id="rId93" xr:uid="{25EE825D-021F-4C4F-A69F-1E662292B8BA}"/>
    <hyperlink ref="E75" r:id="rId94" xr:uid="{535151F4-19E1-4802-94AA-DFF25841B057}"/>
    <hyperlink ref="E81" r:id="rId95" xr:uid="{31777F5C-F055-498B-8558-81D5D5DF1786}"/>
    <hyperlink ref="E82" r:id="rId96" xr:uid="{550EF79E-7502-4D09-8DC5-4FDF6BBDC333}"/>
    <hyperlink ref="R24" r:id="rId97" xr:uid="{24ED0F89-5DC0-442B-9EF9-05EB1F61710E}"/>
    <hyperlink ref="H32" r:id="rId98" xr:uid="{BCC0F174-2CBD-4C96-B264-EB17438B7E1F}"/>
    <hyperlink ref="H43" r:id="rId99" xr:uid="{8F6547A3-1ECD-46C1-82ED-09FD4DF9D222}"/>
    <hyperlink ref="Q38" r:id="rId100" xr:uid="{387478A2-BCB3-409A-AAF8-A081E5A68A30}"/>
    <hyperlink ref="H20" r:id="rId101" xr:uid="{E4D54046-136C-41E6-A3D1-4746C88ACC7D}"/>
    <hyperlink ref="H35" r:id="rId102" xr:uid="{68505E99-E330-4C03-B396-56D69589A3C7}"/>
    <hyperlink ref="B7" r:id="rId103" xr:uid="{37C27E5D-ED1F-4BFC-A472-1B90DCE75FBB}"/>
    <hyperlink ref="H48" r:id="rId104" display="Seeking 6 year extension to 2041" xr:uid="{50412DBD-B4FE-45E1-B93D-EF370FAD714E}"/>
    <hyperlink ref="I71" r:id="rId105" display="NSW planning panel" xr:uid="{B1F1E66F-853D-4B8B-B444-5ED8DDA2015C}"/>
    <hyperlink ref="E87" r:id="rId106" xr:uid="{2C975E75-EFAB-416D-9669-D808E01420A2}"/>
    <hyperlink ref="F87" r:id="rId107" display="Construction of the mine does not appear to have started" xr:uid="{8A2C67E2-1566-4E33-932E-08BE654FB60A}"/>
    <hyperlink ref="H87" r:id="rId108" location="page=5" display="Kores" xr:uid="{B3B19641-BAAC-4E37-8285-8F23B8E10052}"/>
    <hyperlink ref="B8" r:id="rId109" location="page=20" xr:uid="{2CD1BD02-466F-4B22-81A4-61D67BD9264D}"/>
    <hyperlink ref="H19" r:id="rId110" display="Seeking extension to Dec 2035" xr:uid="{D5C172CE-06C8-4ECA-80A7-3FE021B82165}"/>
    <hyperlink ref="E15" r:id="rId111" xr:uid="{D48015E6-89D5-425B-BEAF-0BC758E930FC}"/>
    <hyperlink ref="E16" r:id="rId112" xr:uid="{980A6FB3-53A6-4799-94C3-8DAB6740D00A}"/>
    <hyperlink ref="E17" r:id="rId113" xr:uid="{59966284-EFB3-47FD-B6DC-9493633A7992}"/>
    <hyperlink ref="E18" r:id="rId114" xr:uid="{91A97752-7391-482E-A031-E3751295606D}"/>
    <hyperlink ref="E19" r:id="rId115" xr:uid="{A72F4F30-CD76-46D1-A28E-DC0AFDE1A935}"/>
    <hyperlink ref="E20" r:id="rId116" xr:uid="{6B2CB6B6-1AA6-45EF-8AAB-E2722F8CCF6C}"/>
    <hyperlink ref="E21" r:id="rId117" xr:uid="{65D28EF6-F4C0-4AC0-BF13-76B5949CE2A5}"/>
    <hyperlink ref="K61" r:id="rId118" display="Bulga underground has consent to operate until Feb 2031" xr:uid="{1E920B42-CFC0-4D7B-AE33-400C61DB5764}"/>
    <hyperlink ref="E22" r:id="rId119" xr:uid="{A7EAB801-597A-4F6C-99B1-564819DA4555}"/>
    <hyperlink ref="H22" r:id="rId120" xr:uid="{D639A59B-3CE5-4272-B746-80E7700E07FD}"/>
    <hyperlink ref="E23" r:id="rId121" xr:uid="{7705B84C-524A-48B8-AFDB-864A18A876EB}"/>
    <hyperlink ref="H23" r:id="rId122" xr:uid="{8D4533B9-42C4-4482-B978-841D01BF6114}"/>
    <hyperlink ref="E25" r:id="rId123" xr:uid="{92376CA3-B1FF-4905-B602-3CC9324F4A09}"/>
    <hyperlink ref="E27" r:id="rId124" xr:uid="{6C01B5DB-CBD9-400B-8E7A-B447B0EA76C3}"/>
    <hyperlink ref="E26" r:id="rId125" xr:uid="{685A640D-8779-463C-A986-9C48E60B276F}"/>
    <hyperlink ref="H27" r:id="rId126" xr:uid="{F6FDE4E7-2CD3-4CA0-9A53-37CA44323458}"/>
    <hyperlink ref="H26" r:id="rId127" xr:uid="{357041BA-2122-4F1B-8FC2-7D4406028881}"/>
    <hyperlink ref="L26" r:id="rId128" xr:uid="{A6CE6189-D5CD-4503-B8E5-A028EA9C6390}"/>
    <hyperlink ref="L27" r:id="rId129" xr:uid="{BBE3EFD5-5674-4A0E-BCA1-0827EEAD88C4}"/>
    <hyperlink ref="P26" r:id="rId130" location="page=39" xr:uid="{D64D6AEF-B31B-4C28-9C4E-904180173E34}"/>
    <hyperlink ref="P27" r:id="rId131" location="page=39" xr:uid="{307244E3-B862-4E44-93EB-28319EFB706B}"/>
    <hyperlink ref="Q26" r:id="rId132" xr:uid="{9443E3E6-F086-4E59-B9CE-6D1F1BA2C24D}"/>
    <hyperlink ref="Q27" r:id="rId133" xr:uid="{BAA62D89-CCB6-46E7-BF8D-CE25AC87E618}"/>
    <hyperlink ref="E28" r:id="rId134" xr:uid="{27F6D219-30A7-4B84-A5FA-5384D2801119}"/>
    <hyperlink ref="H28" r:id="rId135" xr:uid="{4D60F67D-D6A3-479E-8C3F-D949435D18E6}"/>
    <hyperlink ref="E29" r:id="rId136" xr:uid="{228B5AA6-3359-4074-9224-FDA94AF3B447}"/>
    <hyperlink ref="E30" r:id="rId137" xr:uid="{F1A661F1-8379-4D49-A96A-5054CC2838C0}"/>
    <hyperlink ref="E31" r:id="rId138" xr:uid="{6E80B69B-C9EB-4A04-B618-F19939928602}"/>
    <hyperlink ref="H31" r:id="rId139" display="NSW planning portal" xr:uid="{1C490918-E05F-4EDD-AAA4-E64D993EFD9A}"/>
    <hyperlink ref="E32" r:id="rId140" xr:uid="{4EB61856-EC66-4DD7-BB54-37874FB406C9}"/>
    <hyperlink ref="E34" r:id="rId141" xr:uid="{E52BF186-BE26-4926-A098-BD642D61AA30}"/>
    <hyperlink ref="E35" r:id="rId142" xr:uid="{21569109-C449-4A17-AB40-32D2A92BF759}"/>
    <hyperlink ref="E37" r:id="rId143" xr:uid="{08AFF3CB-840B-44CE-BF5A-2E625F047757}"/>
    <hyperlink ref="R37" r:id="rId144" display="Glendell continued operations project was refused in 2022" xr:uid="{9EFDFF4E-6890-46D8-B345-F5DD0929B8D0}"/>
    <hyperlink ref="K73" r:id="rId145" xr:uid="{B8316A6E-261A-4616-A9BE-410D6CE6FD8D}"/>
    <hyperlink ref="I38" r:id="rId146" xr:uid="{02D72D38-7A37-4DF4-A10D-290099B0E038}"/>
    <hyperlink ref="E38" r:id="rId147" xr:uid="{76709E39-9F2A-41FF-A734-0624546762B6}"/>
    <hyperlink ref="E39" r:id="rId148" xr:uid="{A1AEEA48-41B6-41A5-A39B-6E03D41A2E5E}"/>
    <hyperlink ref="F39" r:id="rId149" xr:uid="{A2596706-9D18-401C-901F-7F9DC159B7ED}"/>
    <hyperlink ref="E40" r:id="rId150" xr:uid="{AEB9FA60-1956-422C-8B1F-81B489EBE815}"/>
    <hyperlink ref="E41" r:id="rId151" xr:uid="{8922680A-3740-47CD-A0E2-9B7F1A8DE5B6}"/>
    <hyperlink ref="E42" r:id="rId152" xr:uid="{E62A6535-5B46-421A-9B66-2A26968FC3ED}"/>
    <hyperlink ref="E44" r:id="rId153" xr:uid="{EB99610F-B726-4371-8F37-139E0E1C8498}"/>
    <hyperlink ref="E43" r:id="rId154" xr:uid="{E1A5C4A1-88C2-4093-8F93-B3230FB38C35}"/>
    <hyperlink ref="L44" r:id="rId155" location="page=16" xr:uid="{BCA43FC2-B9F2-4DC7-AD3E-1E099948588C}"/>
    <hyperlink ref="P44" r:id="rId156" location="page=23" xr:uid="{4D4D7144-7269-4F5A-AC14-E2544E8FA348}"/>
    <hyperlink ref="K67" r:id="rId157" display="Had planning approval for mining until Dec 2035" xr:uid="{F417519D-7F8F-4AEA-98C5-DE785E88ABE4}"/>
    <hyperlink ref="E45" r:id="rId158" xr:uid="{509BF3AE-71BE-4E7C-9009-A0B467AE8F82}"/>
    <hyperlink ref="Q46" r:id="rId159" location="page=18" xr:uid="{C5BF9F71-EF9E-44DA-8282-B446C502866D}"/>
    <hyperlink ref="E46" r:id="rId160" xr:uid="{22B9B5CE-CC63-4962-AD59-8F676E4DAEA6}"/>
    <hyperlink ref="E47" r:id="rId161" xr:uid="{7148E7A7-7212-4BAD-A4E7-371DEB2A005B}"/>
    <hyperlink ref="E49" r:id="rId162" xr:uid="{928974F0-206D-458C-A4DE-E3524CAF2BDB}"/>
    <hyperlink ref="E50" r:id="rId163" xr:uid="{AE4F08CF-3434-4E14-A7D0-9483318858FF}"/>
    <hyperlink ref="E51" r:id="rId164" xr:uid="{DD10CA74-5A76-4B02-B213-E145107DCC3C}"/>
    <hyperlink ref="K57" r:id="rId165" display="Consent lapsed in Feb 2022" xr:uid="{42633C07-6F4F-4BDA-AB3D-89298CAD054D}"/>
    <hyperlink ref="K58" r:id="rId166" xr:uid="{8FB72CC1-2966-42A1-BF66-A51EDD9FD3DE}"/>
    <hyperlink ref="K60" r:id="rId167" xr:uid="{C2EB249C-A95C-420D-8B2F-5C6E64213024}"/>
    <hyperlink ref="K64" r:id="rId168" xr:uid="{D5B8ED27-F7A4-4ACC-82F9-772A1B4A6728}"/>
    <hyperlink ref="H24" r:id="rId169" xr:uid="{626EB224-F3AF-4CE7-8E5B-C34B9B3033CE}"/>
    <hyperlink ref="Q24" r:id="rId170" xr:uid="{E048C37D-9E99-44E7-87CD-FBD37228222C}"/>
    <hyperlink ref="P24" r:id="rId171" location="page=19" display="Dartbrook" xr:uid="{78848A4B-C097-4612-8368-1007031A2EF6}"/>
    <hyperlink ref="K69" r:id="rId172" xr:uid="{09B3230A-A5C9-41D1-8F16-321B6B7AB98F}"/>
    <hyperlink ref="K70" r:id="rId173" xr:uid="{6FD697F5-35C5-4A4E-AE54-E5B90128ACFC}"/>
    <hyperlink ref="K71" r:id="rId174" xr:uid="{BBA08F67-FC7D-45E1-8D82-9710ABBA051A}"/>
    <hyperlink ref="G72" r:id="rId175" xr:uid="{A0C6F379-38BF-4CD6-B9B3-3DAD65DF810B}"/>
    <hyperlink ref="G74" r:id="rId176" xr:uid="{90422465-1E4C-48EF-8353-04CD2D120DE0}"/>
    <hyperlink ref="G69" r:id="rId177" xr:uid="{B2DF48A4-EB08-4D7C-BF6F-1811D2A9A864}"/>
    <hyperlink ref="G70" r:id="rId178" display="Idemitsu is now rehabilitating the land" xr:uid="{6F727AA6-A84A-4931-B49F-569A66CFC564}"/>
    <hyperlink ref="G68" r:id="rId179" display="Complex of 4 mines. Ivanhoe No.1 underground ceased in 1950. Ivanhoe No.1 open cut ceased in 1983. Ivanhoe No.2 in care and maintenance since 2005. Ivanhoe North under rehabilitation." xr:uid="{54145BEC-F9C0-4F7A-B479-5A679C2754EF}"/>
    <hyperlink ref="G67" r:id="rId180" location="page=10" xr:uid="{B0D8BCEA-7A4A-4CA6-A27C-28825A7BA008}"/>
    <hyperlink ref="G66" r:id="rId181" xr:uid="{D41D1F37-F624-42D8-B10A-C7ED4778B61E}"/>
    <hyperlink ref="G64" r:id="rId182" xr:uid="{03398B3A-45F9-47AD-8FDB-1BD9FE5CD36C}"/>
    <hyperlink ref="G60" r:id="rId183" location="page=4" xr:uid="{1B2CB6D2-7ACC-4157-9CD4-08B93B1F8458}"/>
    <hyperlink ref="G58" r:id="rId184" location="page=9" xr:uid="{42A8AE16-514B-498D-89D7-D68C3AEA859B}"/>
    <hyperlink ref="G57" r:id="rId185" xr:uid="{8B768E31-4561-451D-9C46-E8FADEAD56B6}"/>
    <hyperlink ref="G56" r:id="rId186" xr:uid="{916B3642-728C-41E9-8D44-B2B3A6D9226F}"/>
    <hyperlink ref="I56" r:id="rId187" location="page=86" display="Centennial" xr:uid="{0AD9F188-C875-4476-BCC9-BD7B0354EE11}"/>
    <hyperlink ref="J56" r:id="rId188" display="The only application related to Angus Place West on the NSW planning panel appears to be for a gateway certificate, which has been withdrawn as of Sep 2025" xr:uid="{0194EC7F-961B-4CDF-9463-176C62A6D2F9}"/>
    <hyperlink ref="G63" r:id="rId189" xr:uid="{14CB6778-7026-4588-A582-667232747F57}"/>
    <hyperlink ref="E63" r:id="rId190" display="Centennial" xr:uid="{7FE95301-886C-480C-9FF1-3D8A36B2BD10}"/>
    <hyperlink ref="E78" r:id="rId191" xr:uid="{A101F0D5-8A67-4F61-ABBC-14753CCA2037}"/>
    <hyperlink ref="E65" r:id="rId192" xr:uid="{58F3B97C-4860-465B-AF5C-AAD580D7EE6E}"/>
    <hyperlink ref="G65" r:id="rId193" display="Final rehabiliation project has been undertaken" xr:uid="{6FBECC44-1A93-4946-8DFB-CD21B67DBE4F}"/>
    <hyperlink ref="G78" r:id="rId194" xr:uid="{68704BED-A012-4B45-B637-7E4A54E21108}"/>
    <hyperlink ref="G55" r:id="rId195" display="The site remains in care and maintenance whilst studies to consider potential future mining options have occurred. The majority of Abel’s underground employees were successfully redeployed to the neighbouring Ashton and Austar mines whilst a small care and maintenance team remain onsite." xr:uid="{E5CFA73A-115C-44C1-B6BE-DDE527D2BF4D}"/>
    <hyperlink ref="E86" r:id="rId196" xr:uid="{B6140DB6-8EA1-4731-9F8B-791D1CD1AE22}"/>
    <hyperlink ref="F86" r:id="rId197" xr:uid="{5F8DBD97-FEF3-4819-B33E-AEDDAA2D1121}"/>
    <hyperlink ref="K55" r:id="rId198" xr:uid="{614BF2F9-0F45-46C2-A05C-2B1DC8F04D37}"/>
    <hyperlink ref="H86" r:id="rId199" xr:uid="{AFF6130B-4BB5-4707-949E-B54267ABEB42}"/>
    <hyperlink ref="K75" r:id="rId200" xr:uid="{1EC9A82F-1A8D-4FED-9191-55BA29F9FB62}"/>
    <hyperlink ref="I75" r:id="rId201" display="NSW planning panel" xr:uid="{069D4FB8-8EAF-45DE-8E68-7A589E3C0B74}"/>
    <hyperlink ref="G75" r:id="rId202" xr:uid="{F3F50B0E-7993-4D9F-9226-3D8F20F7DCBE}"/>
    <hyperlink ref="L75" r:id="rId203" xr:uid="{0BC03CD1-3315-482A-9DEB-2A9ACEC85D26}"/>
    <hyperlink ref="G76" r:id="rId204" xr:uid="{04231D0D-DA5C-4519-8E1C-22E532096F1C}"/>
    <hyperlink ref="L76" r:id="rId205" xr:uid="{BC526678-D2E3-4B15-A3D9-38294921DEE0}"/>
    <hyperlink ref="M76" r:id="rId206" xr:uid="{5AABC5AF-D391-499A-8623-ACB394FF3DEA}"/>
    <hyperlink ref="G79" r:id="rId207" xr:uid="{D501DD19-B4F3-426F-942F-805A48AD427F}"/>
    <hyperlink ref="G82" r:id="rId208" xr:uid="{04366F0E-F25F-4261-9452-DDC8564BC8AF}"/>
    <hyperlink ref="K82" r:id="rId209" xr:uid="{F031D0F9-D71A-457B-9798-9BBDA2F9DB22}"/>
    <hyperlink ref="E62" r:id="rId210" xr:uid="{1BA20825-E0CF-4AC7-9D2E-36F2F130A241}"/>
    <hyperlink ref="G62" r:id="rId211" xr:uid="{D2C4CBAF-837D-4545-AAEE-EA8CA4D57F61}"/>
    <hyperlink ref="G59" r:id="rId212" xr:uid="{915CA6F8-09C9-43E6-96C9-E217C360F3CD}"/>
    <hyperlink ref="G61" r:id="rId213" xr:uid="{A1F30316-A101-4A0A-956C-9E136C32E8B0}"/>
    <hyperlink ref="E61" r:id="rId214" xr:uid="{D780B8A6-D4C9-473B-B98E-518C945BC51A}"/>
    <hyperlink ref="E73" r:id="rId215" xr:uid="{132E511A-8DC4-45B6-BD1B-0AC3E8DEE833}"/>
    <hyperlink ref="G73" r:id="rId216" xr:uid="{3733075D-A90B-4C1B-B813-FEC76A8E7982}"/>
    <hyperlink ref="S37" r:id="rId217" xr:uid="{732BCDF4-017B-49C9-9401-CFBE90207BDC}"/>
    <hyperlink ref="K56" r:id="rId218" xr:uid="{9DDC14E1-360B-4CE3-8B8A-046BC1EAD104}"/>
    <hyperlink ref="M68" r:id="rId219" location="page=13" display="While Ivanhoe No. 2 was placed into care and maintenance in 2005, there is no future mining planned at TICG. All current activities undertaken on-site are generally related to the decommissioning, rehabilitation, and closure of the TICG sites." xr:uid="{0BD3C494-2085-4394-BEF8-EA54668EE7ED}"/>
    <hyperlink ref="K72" r:id="rId220" xr:uid="{A5730EE8-363D-4B1A-B35E-EC53D21E02AA}"/>
    <hyperlink ref="G71" r:id="rId221" xr:uid="{B65FB6E7-E2A2-4545-8194-01C13F0EE361}"/>
    <hyperlink ref="E77" r:id="rId222" xr:uid="{21306DA9-4F9A-4C13-8481-50FA9CC9F118}"/>
    <hyperlink ref="G77" r:id="rId223" xr:uid="{561B2403-2916-4409-9524-E62CF71D9521}"/>
    <hyperlink ref="K77" r:id="rId224" xr:uid="{984BA74F-4A2E-4E15-A3CD-61FDA37C9A03}"/>
    <hyperlink ref="B9" r:id="rId225" xr:uid="{CD717BBB-3651-4B71-A11B-1D6476145045}"/>
    <hyperlink ref="E80" r:id="rId226" xr:uid="{59A71910-F120-4D39-BA3D-96C628E6631D}"/>
    <hyperlink ref="G80" r:id="rId227" display="Both sites are being rehabilitated" xr:uid="{43462005-F4B7-4F99-ADAD-C4DBB55B25F1}"/>
    <hyperlink ref="G81" r:id="rId228" display="Both sites are being rehabilitated" xr:uid="{07401EB9-A01F-463F-8B03-7A86E9616158}"/>
    <hyperlink ref="E59" r:id="rId229" xr:uid="{767034D1-F51D-4AB9-BFE9-F58FB5068C86}"/>
  </hyperlinks>
  <pageMargins left="0.7" right="0.7" top="0.75" bottom="0.75" header="0.3" footer="0.3"/>
  <pageSetup paperSize="9" orientation="portrait" horizontalDpi="1200" verticalDpi="1200" r:id="rId23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AEE99-0876-43E7-A656-6589DC2A2FEB}">
  <dimension ref="A1:E22"/>
  <sheetViews>
    <sheetView workbookViewId="0">
      <selection activeCell="B4" sqref="B4"/>
    </sheetView>
  </sheetViews>
  <sheetFormatPr defaultRowHeight="12.75" x14ac:dyDescent="0.2"/>
  <cols>
    <col min="1" max="1" width="18" style="31" customWidth="1"/>
    <col min="2" max="2" width="10.5703125" style="31" customWidth="1"/>
    <col min="3" max="3" width="11.140625" style="31" bestFit="1" customWidth="1"/>
    <col min="4" max="4" width="16" style="31" bestFit="1" customWidth="1"/>
    <col min="5" max="5" width="12.85546875" style="31" bestFit="1" customWidth="1"/>
    <col min="6" max="16384" width="9.140625" style="31"/>
  </cols>
  <sheetData>
    <row r="1" spans="1:5" ht="15.75" x14ac:dyDescent="0.25">
      <c r="A1" s="30" t="s">
        <v>297</v>
      </c>
    </row>
    <row r="2" spans="1:5" x14ac:dyDescent="0.2">
      <c r="A2" s="31" t="s">
        <v>298</v>
      </c>
    </row>
    <row r="3" spans="1:5" x14ac:dyDescent="0.2">
      <c r="A3" s="36"/>
    </row>
    <row r="4" spans="1:5" x14ac:dyDescent="0.2">
      <c r="A4" s="32" t="s">
        <v>208</v>
      </c>
      <c r="B4" s="37" t="s">
        <v>313</v>
      </c>
    </row>
    <row r="5" spans="1:5" x14ac:dyDescent="0.2">
      <c r="A5" s="33" t="s">
        <v>15</v>
      </c>
      <c r="B5" s="31" t="s">
        <v>308</v>
      </c>
    </row>
    <row r="7" spans="1:5" x14ac:dyDescent="0.2">
      <c r="A7" s="57" t="s">
        <v>170</v>
      </c>
      <c r="B7" s="57" t="s">
        <v>307</v>
      </c>
      <c r="C7" s="57" t="s">
        <v>299</v>
      </c>
      <c r="D7" s="57" t="s">
        <v>305</v>
      </c>
      <c r="E7" s="57" t="s">
        <v>306</v>
      </c>
    </row>
    <row r="8" spans="1:5" x14ac:dyDescent="0.2">
      <c r="A8" s="31" t="s">
        <v>309</v>
      </c>
      <c r="B8" s="31">
        <v>62</v>
      </c>
      <c r="C8" s="42">
        <v>19087</v>
      </c>
      <c r="D8" s="43">
        <v>145.4</v>
      </c>
      <c r="E8" s="43">
        <v>188.8</v>
      </c>
    </row>
    <row r="9" spans="1:5" x14ac:dyDescent="0.2">
      <c r="A9" s="31" t="s">
        <v>310</v>
      </c>
      <c r="B9" s="31">
        <v>61</v>
      </c>
      <c r="C9" s="42">
        <v>21126</v>
      </c>
      <c r="D9" s="43">
        <v>157</v>
      </c>
      <c r="E9" s="43">
        <v>204.9</v>
      </c>
    </row>
    <row r="10" spans="1:5" x14ac:dyDescent="0.2">
      <c r="A10" s="31" t="s">
        <v>311</v>
      </c>
      <c r="B10" s="31">
        <v>61</v>
      </c>
      <c r="C10" s="42">
        <v>24936</v>
      </c>
      <c r="D10" s="43">
        <v>167.2</v>
      </c>
      <c r="E10" s="43">
        <v>221</v>
      </c>
    </row>
    <row r="11" spans="1:5" x14ac:dyDescent="0.2">
      <c r="A11" s="31" t="s">
        <v>312</v>
      </c>
      <c r="B11" s="31">
        <v>55</v>
      </c>
      <c r="C11" s="42">
        <v>22945</v>
      </c>
      <c r="D11" s="43">
        <v>185.6</v>
      </c>
      <c r="E11" s="43">
        <v>245.8</v>
      </c>
    </row>
    <row r="12" spans="1:5" x14ac:dyDescent="0.2">
      <c r="A12" s="31" t="s">
        <v>300</v>
      </c>
      <c r="B12" s="31">
        <v>51</v>
      </c>
      <c r="C12" s="42">
        <v>21863</v>
      </c>
      <c r="D12" s="43">
        <v>196.6</v>
      </c>
      <c r="E12" s="43">
        <v>261</v>
      </c>
    </row>
    <row r="13" spans="1:5" x14ac:dyDescent="0.2">
      <c r="A13" s="31" t="s">
        <v>301</v>
      </c>
      <c r="B13" s="31">
        <v>44</v>
      </c>
      <c r="C13" s="42">
        <v>19916</v>
      </c>
      <c r="D13" s="43">
        <v>196.4</v>
      </c>
      <c r="E13" s="43">
        <v>253.2</v>
      </c>
    </row>
    <row r="14" spans="1:5" x14ac:dyDescent="0.2">
      <c r="A14" s="31" t="s">
        <v>302</v>
      </c>
      <c r="B14" s="31">
        <v>42</v>
      </c>
      <c r="C14" s="42">
        <v>19388</v>
      </c>
      <c r="D14" s="43">
        <v>191</v>
      </c>
      <c r="E14" s="43">
        <v>246.8</v>
      </c>
    </row>
    <row r="15" spans="1:5" x14ac:dyDescent="0.2">
      <c r="A15" s="31" t="s">
        <v>303</v>
      </c>
      <c r="B15" s="31">
        <v>41</v>
      </c>
      <c r="C15" s="42">
        <v>20538</v>
      </c>
      <c r="D15" s="43">
        <v>198.2</v>
      </c>
      <c r="E15" s="43">
        <v>253.4</v>
      </c>
    </row>
    <row r="16" spans="1:5" x14ac:dyDescent="0.2">
      <c r="A16" s="31" t="s">
        <v>304</v>
      </c>
      <c r="B16" s="31">
        <v>41</v>
      </c>
      <c r="C16" s="42">
        <v>21393</v>
      </c>
      <c r="D16" s="43">
        <v>194.3</v>
      </c>
      <c r="E16" s="43">
        <v>248.6</v>
      </c>
    </row>
    <row r="17" spans="1:5" x14ac:dyDescent="0.2">
      <c r="A17" s="31" t="s">
        <v>179</v>
      </c>
      <c r="B17" s="31">
        <v>41</v>
      </c>
      <c r="C17" s="42">
        <v>22308</v>
      </c>
      <c r="D17" s="43">
        <v>196.6</v>
      </c>
      <c r="E17" s="43">
        <v>256</v>
      </c>
    </row>
    <row r="18" spans="1:5" x14ac:dyDescent="0.2">
      <c r="A18" s="31" t="s">
        <v>17</v>
      </c>
      <c r="B18" s="31">
        <v>38</v>
      </c>
      <c r="C18" s="42">
        <v>22661</v>
      </c>
      <c r="D18" s="43">
        <v>199.7</v>
      </c>
      <c r="E18" s="43">
        <v>256.2</v>
      </c>
    </row>
    <row r="19" spans="1:5" x14ac:dyDescent="0.2">
      <c r="A19" s="60" t="s">
        <v>180</v>
      </c>
      <c r="B19" s="31">
        <v>39</v>
      </c>
      <c r="C19" s="42">
        <v>21979</v>
      </c>
      <c r="D19" s="43">
        <v>186.2</v>
      </c>
      <c r="E19" s="43">
        <v>242</v>
      </c>
    </row>
    <row r="20" spans="1:5" x14ac:dyDescent="0.2">
      <c r="A20" s="31" t="s">
        <v>16</v>
      </c>
      <c r="B20" s="31">
        <v>40</v>
      </c>
      <c r="C20" s="42">
        <v>22974</v>
      </c>
      <c r="D20" s="43">
        <v>177.8</v>
      </c>
      <c r="E20" s="43">
        <v>236</v>
      </c>
    </row>
    <row r="21" spans="1:5" x14ac:dyDescent="0.2">
      <c r="A21" s="31" t="s">
        <v>181</v>
      </c>
      <c r="B21" s="31">
        <v>40</v>
      </c>
      <c r="C21" s="42">
        <v>24984</v>
      </c>
      <c r="D21" s="43">
        <v>166.8</v>
      </c>
      <c r="E21" s="43">
        <v>221</v>
      </c>
    </row>
    <row r="22" spans="1:5" x14ac:dyDescent="0.2">
      <c r="A22" s="31" t="s">
        <v>182</v>
      </c>
      <c r="B22" s="31">
        <v>36</v>
      </c>
      <c r="C22" s="42">
        <v>25756</v>
      </c>
      <c r="D22" s="43">
        <v>173.5</v>
      </c>
      <c r="E22" s="43">
        <v>229</v>
      </c>
    </row>
  </sheetData>
  <hyperlinks>
    <hyperlink ref="B4" r:id="rId1" display="Coal Services annual reports, 2014-15 to 2023-24" xr:uid="{E9CAA8BF-E0AB-4F1F-B01E-FA3D60FFCB2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8BC6C-4124-4A18-A708-F2695536E439}">
  <dimension ref="A1:Q72"/>
  <sheetViews>
    <sheetView workbookViewId="0">
      <selection activeCell="B6" sqref="B6"/>
    </sheetView>
  </sheetViews>
  <sheetFormatPr defaultRowHeight="12.75" x14ac:dyDescent="0.2"/>
  <cols>
    <col min="1" max="1" width="32.5703125" style="31" customWidth="1"/>
    <col min="2" max="17" width="13.7109375" style="31" bestFit="1" customWidth="1"/>
    <col min="18" max="19" width="14.7109375" style="31" bestFit="1" customWidth="1"/>
    <col min="20" max="23" width="9.42578125" style="31" bestFit="1" customWidth="1"/>
    <col min="24" max="24" width="11.28515625" style="31" bestFit="1" customWidth="1"/>
    <col min="25" max="28" width="9.42578125" style="31" bestFit="1" customWidth="1"/>
    <col min="29" max="29" width="11.28515625" style="31" bestFit="1" customWidth="1"/>
    <col min="30" max="30" width="9.85546875" style="31" bestFit="1" customWidth="1"/>
    <col min="31" max="32" width="9.42578125" style="31" bestFit="1" customWidth="1"/>
    <col min="33" max="33" width="9.85546875" style="31" bestFit="1" customWidth="1"/>
    <col min="34" max="16384" width="9.140625" style="31"/>
  </cols>
  <sheetData>
    <row r="1" spans="1:17" ht="15.75" x14ac:dyDescent="0.25">
      <c r="A1" s="30" t="s">
        <v>318</v>
      </c>
    </row>
    <row r="2" spans="1:17" x14ac:dyDescent="0.2">
      <c r="A2" s="31" t="s">
        <v>319</v>
      </c>
    </row>
    <row r="3" spans="1:17" x14ac:dyDescent="0.2">
      <c r="A3" s="36"/>
    </row>
    <row r="4" spans="1:17" x14ac:dyDescent="0.2">
      <c r="A4" s="77" t="s">
        <v>14</v>
      </c>
      <c r="B4" s="37" t="s">
        <v>169</v>
      </c>
    </row>
    <row r="5" spans="1:17" x14ac:dyDescent="0.2">
      <c r="A5" s="77"/>
      <c r="B5" s="37" t="s">
        <v>313</v>
      </c>
    </row>
    <row r="6" spans="1:17" x14ac:dyDescent="0.2">
      <c r="A6" s="77"/>
      <c r="B6" s="37" t="s">
        <v>380</v>
      </c>
    </row>
    <row r="8" spans="1:17" x14ac:dyDescent="0.2">
      <c r="A8" s="38" t="s">
        <v>314</v>
      </c>
    </row>
    <row r="9" spans="1:17" x14ac:dyDescent="0.2">
      <c r="A9" s="57" t="s">
        <v>170</v>
      </c>
      <c r="B9" s="57" t="s">
        <v>309</v>
      </c>
      <c r="C9" s="57" t="s">
        <v>310</v>
      </c>
      <c r="D9" s="57" t="s">
        <v>311</v>
      </c>
      <c r="E9" s="57" t="s">
        <v>312</v>
      </c>
      <c r="F9" s="57" t="s">
        <v>300</v>
      </c>
      <c r="G9" s="57" t="s">
        <v>301</v>
      </c>
      <c r="H9" s="57" t="s">
        <v>302</v>
      </c>
      <c r="I9" s="57" t="s">
        <v>303</v>
      </c>
      <c r="J9" s="57" t="s">
        <v>304</v>
      </c>
      <c r="K9" s="57" t="s">
        <v>179</v>
      </c>
      <c r="L9" s="57" t="s">
        <v>17</v>
      </c>
      <c r="M9" s="57" t="s">
        <v>180</v>
      </c>
      <c r="N9" s="57" t="s">
        <v>16</v>
      </c>
      <c r="O9" s="57" t="s">
        <v>181</v>
      </c>
      <c r="P9" s="57" t="s">
        <v>182</v>
      </c>
      <c r="Q9" s="57" t="s">
        <v>15</v>
      </c>
    </row>
    <row r="10" spans="1:17" x14ac:dyDescent="0.2">
      <c r="A10" s="61" t="s">
        <v>320</v>
      </c>
    </row>
    <row r="11" spans="1:17" x14ac:dyDescent="0.2">
      <c r="A11" s="31" t="s">
        <v>171</v>
      </c>
      <c r="B11" s="45">
        <v>8459517.2659999989</v>
      </c>
      <c r="C11" s="45">
        <v>10892433.314000003</v>
      </c>
      <c r="D11" s="45">
        <v>14067424.765000001</v>
      </c>
      <c r="E11" s="45">
        <v>13008743.967999998</v>
      </c>
      <c r="F11" s="45">
        <v>13276618.75</v>
      </c>
      <c r="G11" s="45">
        <v>12815206.054999996</v>
      </c>
      <c r="H11" s="45">
        <v>11485266.672000002</v>
      </c>
      <c r="I11" s="45">
        <v>15205415.823999999</v>
      </c>
      <c r="J11" s="45">
        <v>16976773.609000001</v>
      </c>
      <c r="K11" s="45">
        <v>20117102.844000001</v>
      </c>
      <c r="L11" s="45">
        <v>16029327.291000003</v>
      </c>
      <c r="M11" s="45">
        <v>12981407.637</v>
      </c>
      <c r="N11" s="45">
        <v>41567460.14599999</v>
      </c>
      <c r="O11" s="45">
        <v>54954145.196999989</v>
      </c>
      <c r="P11" s="45">
        <v>33133562.741</v>
      </c>
    </row>
    <row r="12" spans="1:17" x14ac:dyDescent="0.2">
      <c r="A12" s="31" t="s">
        <v>316</v>
      </c>
      <c r="B12" s="45">
        <v>8.4595172659999989</v>
      </c>
      <c r="C12" s="45">
        <v>10.892433314000003</v>
      </c>
      <c r="D12" s="45">
        <v>14.067424765</v>
      </c>
      <c r="E12" s="45">
        <v>13.008743967999999</v>
      </c>
      <c r="F12" s="45">
        <v>13.276618750000001</v>
      </c>
      <c r="G12" s="45">
        <v>12.815206054999996</v>
      </c>
      <c r="H12" s="45">
        <v>11.485266672000002</v>
      </c>
      <c r="I12" s="45">
        <v>15.205415823999999</v>
      </c>
      <c r="J12" s="45">
        <v>16.976773609000002</v>
      </c>
      <c r="K12" s="45">
        <v>20.117102844000001</v>
      </c>
      <c r="L12" s="45">
        <v>16.029327291000001</v>
      </c>
      <c r="M12" s="45">
        <v>12.981407637</v>
      </c>
      <c r="N12" s="45">
        <v>41.567460145999988</v>
      </c>
      <c r="O12" s="45">
        <v>54.954145196999988</v>
      </c>
      <c r="P12" s="45">
        <v>33.133562740999999</v>
      </c>
    </row>
    <row r="13" spans="1:17" x14ac:dyDescent="0.2">
      <c r="A13" s="31" t="s">
        <v>316</v>
      </c>
      <c r="B13" s="45">
        <f>B12*B17</f>
        <v>12.181704863039998</v>
      </c>
      <c r="C13" s="45">
        <f t="shared" ref="C13:P13" si="0">C12*C17</f>
        <v>15.249406639600004</v>
      </c>
      <c r="D13" s="45">
        <f t="shared" si="0"/>
        <v>19.272371928050003</v>
      </c>
      <c r="E13" s="45">
        <f t="shared" si="0"/>
        <v>17.431716917119999</v>
      </c>
      <c r="F13" s="45">
        <f t="shared" si="0"/>
        <v>17.259604375000002</v>
      </c>
      <c r="G13" s="45">
        <f t="shared" si="0"/>
        <v>16.403463750399993</v>
      </c>
      <c r="H13" s="45">
        <f t="shared" si="0"/>
        <v>14.471436006720003</v>
      </c>
      <c r="I13" s="45">
        <f t="shared" si="0"/>
        <v>18.85471562176</v>
      </c>
      <c r="J13" s="45">
        <f t="shared" si="0"/>
        <v>20.711663802980002</v>
      </c>
      <c r="K13" s="45">
        <f t="shared" si="0"/>
        <v>24.1405234128</v>
      </c>
      <c r="L13" s="45">
        <f t="shared" si="0"/>
        <v>18.91460620338</v>
      </c>
      <c r="M13" s="45">
        <f t="shared" si="0"/>
        <v>15.05843285892</v>
      </c>
      <c r="N13" s="45">
        <f t="shared" si="0"/>
        <v>46.555555363519993</v>
      </c>
      <c r="O13" s="45">
        <f t="shared" si="0"/>
        <v>57.152311004879991</v>
      </c>
      <c r="P13" s="45">
        <f t="shared" si="0"/>
        <v>33.133562740999999</v>
      </c>
      <c r="Q13" s="31" t="s">
        <v>379</v>
      </c>
    </row>
    <row r="14" spans="1:17" x14ac:dyDescent="0.2">
      <c r="A14" s="61" t="s">
        <v>321</v>
      </c>
    </row>
    <row r="15" spans="1:17" x14ac:dyDescent="0.2">
      <c r="A15" s="31" t="s">
        <v>317</v>
      </c>
      <c r="B15" s="31">
        <v>109.9</v>
      </c>
      <c r="C15" s="31">
        <v>121.8</v>
      </c>
      <c r="D15" s="31">
        <v>136.30000000000001</v>
      </c>
      <c r="E15" s="31">
        <v>155.30000000000001</v>
      </c>
      <c r="F15" s="31">
        <v>167.3</v>
      </c>
      <c r="G15" s="31">
        <v>172.9</v>
      </c>
      <c r="H15" s="31">
        <v>169.6</v>
      </c>
      <c r="I15" s="31">
        <v>170.2</v>
      </c>
      <c r="J15" s="31">
        <v>161.4</v>
      </c>
      <c r="K15" s="31">
        <v>167.6</v>
      </c>
      <c r="L15" s="31">
        <v>171.3</v>
      </c>
      <c r="M15" s="31">
        <v>161.9</v>
      </c>
      <c r="N15" s="31">
        <v>162.80000000000001</v>
      </c>
      <c r="O15" s="31">
        <v>139.6</v>
      </c>
      <c r="P15" s="31">
        <v>154.6</v>
      </c>
    </row>
    <row r="16" spans="1:17" x14ac:dyDescent="0.2">
      <c r="A16" s="31" t="s">
        <v>315</v>
      </c>
      <c r="B16" s="45">
        <v>11.2</v>
      </c>
      <c r="C16" s="45">
        <v>14.1</v>
      </c>
      <c r="D16" s="45">
        <v>16.8</v>
      </c>
      <c r="E16" s="45">
        <v>15</v>
      </c>
      <c r="F16" s="45">
        <v>15.2</v>
      </c>
      <c r="G16" s="45">
        <v>14.4</v>
      </c>
      <c r="H16" s="45">
        <v>13.2</v>
      </c>
      <c r="I16" s="45">
        <v>18.2</v>
      </c>
      <c r="J16" s="45">
        <v>19.7</v>
      </c>
      <c r="K16" s="45">
        <v>23.1</v>
      </c>
      <c r="L16" s="45">
        <v>18.399999999999999</v>
      </c>
      <c r="M16" s="45">
        <v>14.5</v>
      </c>
      <c r="N16" s="45" t="s">
        <v>63</v>
      </c>
      <c r="O16" s="45" t="s">
        <v>63</v>
      </c>
      <c r="P16" s="45" t="s">
        <v>63</v>
      </c>
    </row>
    <row r="17" spans="1:16" x14ac:dyDescent="0.2">
      <c r="A17" s="31" t="s">
        <v>381</v>
      </c>
      <c r="B17" s="71">
        <v>1.44</v>
      </c>
      <c r="C17" s="71">
        <v>1.4</v>
      </c>
      <c r="D17" s="71">
        <v>1.37</v>
      </c>
      <c r="E17" s="71">
        <v>1.34</v>
      </c>
      <c r="F17" s="71">
        <v>1.3</v>
      </c>
      <c r="G17" s="71">
        <v>1.28</v>
      </c>
      <c r="H17" s="71">
        <v>1.26</v>
      </c>
      <c r="I17" s="71">
        <v>1.24</v>
      </c>
      <c r="J17" s="71">
        <v>1.22</v>
      </c>
      <c r="K17" s="71">
        <v>1.2</v>
      </c>
      <c r="L17" s="71">
        <v>1.18</v>
      </c>
      <c r="M17" s="71">
        <v>1.1599999999999999</v>
      </c>
      <c r="N17" s="71">
        <v>1.1200000000000001</v>
      </c>
      <c r="O17" s="71">
        <v>1.04</v>
      </c>
      <c r="P17" s="71">
        <v>1</v>
      </c>
    </row>
    <row r="24" spans="1:16" x14ac:dyDescent="0.2">
      <c r="M24" s="76" t="s">
        <v>357</v>
      </c>
      <c r="N24" s="76"/>
    </row>
    <row r="25" spans="1:16" x14ac:dyDescent="0.2">
      <c r="M25" s="57" t="s">
        <v>358</v>
      </c>
      <c r="N25" s="57" t="s">
        <v>359</v>
      </c>
      <c r="O25" s="57" t="s">
        <v>360</v>
      </c>
    </row>
    <row r="26" spans="1:16" x14ac:dyDescent="0.2">
      <c r="M26" s="31" t="s">
        <v>361</v>
      </c>
      <c r="N26" s="31">
        <v>20.8</v>
      </c>
      <c r="O26" s="49">
        <v>0.11678832116788322</v>
      </c>
    </row>
    <row r="27" spans="1:16" x14ac:dyDescent="0.2">
      <c r="M27" s="31" t="s">
        <v>362</v>
      </c>
      <c r="N27" s="31">
        <v>2.7</v>
      </c>
      <c r="O27" s="49">
        <v>1.5160022459292533E-2</v>
      </c>
      <c r="P27" s="63"/>
    </row>
    <row r="28" spans="1:16" x14ac:dyDescent="0.2">
      <c r="M28" s="31" t="s">
        <v>336</v>
      </c>
      <c r="N28" s="31">
        <v>62.8</v>
      </c>
      <c r="O28" s="49">
        <v>0.35261089275687818</v>
      </c>
    </row>
    <row r="29" spans="1:16" x14ac:dyDescent="0.2">
      <c r="M29" s="31" t="s">
        <v>350</v>
      </c>
      <c r="N29" s="31">
        <v>18.7</v>
      </c>
      <c r="O29" s="49">
        <v>0.10499719258843346</v>
      </c>
    </row>
    <row r="30" spans="1:16" x14ac:dyDescent="0.2">
      <c r="M30" s="31" t="s">
        <v>329</v>
      </c>
      <c r="N30" s="31">
        <v>43.5</v>
      </c>
      <c r="O30" s="49">
        <v>0.24424480628860193</v>
      </c>
    </row>
    <row r="31" spans="1:16" x14ac:dyDescent="0.2">
      <c r="M31" s="31" t="s">
        <v>345</v>
      </c>
      <c r="N31" s="31">
        <v>8.1</v>
      </c>
      <c r="O31" s="49">
        <v>4.5480067377877596E-2</v>
      </c>
    </row>
    <row r="32" spans="1:16" x14ac:dyDescent="0.2">
      <c r="M32" s="31" t="s">
        <v>363</v>
      </c>
      <c r="N32" s="31">
        <v>21.5</v>
      </c>
      <c r="O32" s="49">
        <v>0.12071869736103313</v>
      </c>
    </row>
    <row r="33" spans="1:15" x14ac:dyDescent="0.2">
      <c r="M33" s="31" t="s">
        <v>364</v>
      </c>
      <c r="N33" s="31">
        <v>178.1</v>
      </c>
      <c r="O33" s="49">
        <v>1</v>
      </c>
    </row>
    <row r="38" spans="1:15" x14ac:dyDescent="0.2">
      <c r="A38" s="38" t="s">
        <v>322</v>
      </c>
    </row>
    <row r="39" spans="1:15" x14ac:dyDescent="0.2">
      <c r="A39" s="57"/>
      <c r="B39" s="57" t="s">
        <v>355</v>
      </c>
      <c r="C39" s="57" t="s">
        <v>356</v>
      </c>
    </row>
    <row r="40" spans="1:15" x14ac:dyDescent="0.2">
      <c r="A40" s="62" t="s">
        <v>336</v>
      </c>
      <c r="B40" s="45">
        <v>15905864.959000001</v>
      </c>
      <c r="C40" s="49">
        <v>0.48005296271136666</v>
      </c>
      <c r="D40" s="45"/>
    </row>
    <row r="41" spans="1:15" x14ac:dyDescent="0.2">
      <c r="A41" s="62" t="s">
        <v>329</v>
      </c>
      <c r="B41" s="45">
        <v>6080066.6359999999</v>
      </c>
      <c r="C41" s="49">
        <v>0.18350174665872646</v>
      </c>
      <c r="D41" s="45"/>
    </row>
    <row r="42" spans="1:15" x14ac:dyDescent="0.2">
      <c r="A42" s="62" t="s">
        <v>350</v>
      </c>
      <c r="B42" s="45">
        <v>4981702.1030000001</v>
      </c>
      <c r="C42" s="49">
        <v>0.15035214117905776</v>
      </c>
      <c r="D42" s="45"/>
    </row>
    <row r="43" spans="1:15" x14ac:dyDescent="0.2">
      <c r="A43" s="62" t="s">
        <v>345</v>
      </c>
      <c r="B43" s="45">
        <v>1729032.433</v>
      </c>
      <c r="C43" s="49">
        <v>5.2183716146542478E-2</v>
      </c>
      <c r="D43" s="45"/>
    </row>
    <row r="44" spans="1:15" x14ac:dyDescent="0.2">
      <c r="A44" s="62" t="s">
        <v>337</v>
      </c>
      <c r="B44" s="45">
        <v>1024859.443</v>
      </c>
      <c r="C44" s="49">
        <v>3.0931157358813771E-2</v>
      </c>
      <c r="D44" s="45"/>
    </row>
    <row r="45" spans="1:15" x14ac:dyDescent="0.2">
      <c r="A45" s="62" t="s">
        <v>354</v>
      </c>
      <c r="B45" s="45">
        <v>787899.64199999999</v>
      </c>
      <c r="C45" s="49">
        <v>2.3779502619711956E-2</v>
      </c>
      <c r="D45" s="45"/>
    </row>
    <row r="46" spans="1:15" x14ac:dyDescent="0.2">
      <c r="A46" s="62" t="s">
        <v>333</v>
      </c>
      <c r="B46" s="45">
        <v>577172.46400000004</v>
      </c>
      <c r="C46" s="49">
        <v>1.7419571463282383E-2</v>
      </c>
      <c r="D46" s="45"/>
    </row>
    <row r="47" spans="1:15" x14ac:dyDescent="0.2">
      <c r="A47" s="62" t="s">
        <v>351</v>
      </c>
      <c r="B47" s="45">
        <v>545812.446</v>
      </c>
      <c r="C47" s="49">
        <v>1.6473098599946299E-2</v>
      </c>
      <c r="D47" s="45"/>
    </row>
    <row r="48" spans="1:15" x14ac:dyDescent="0.2">
      <c r="A48" s="62" t="s">
        <v>338</v>
      </c>
      <c r="B48" s="45">
        <v>409652.89</v>
      </c>
      <c r="C48" s="49">
        <v>1.2363683712560405E-2</v>
      </c>
      <c r="D48" s="45"/>
    </row>
    <row r="49" spans="1:4" x14ac:dyDescent="0.2">
      <c r="A49" s="62" t="s">
        <v>334</v>
      </c>
      <c r="B49" s="45">
        <v>283298.42099999997</v>
      </c>
      <c r="C49" s="49">
        <v>8.5501949553237148E-3</v>
      </c>
      <c r="D49" s="45"/>
    </row>
    <row r="50" spans="1:4" x14ac:dyDescent="0.2">
      <c r="A50" s="62" t="s">
        <v>339</v>
      </c>
      <c r="B50" s="45">
        <v>133626.935</v>
      </c>
      <c r="C50" s="49">
        <v>4.0329781630952678E-3</v>
      </c>
      <c r="D50" s="45"/>
    </row>
    <row r="51" spans="1:4" x14ac:dyDescent="0.2">
      <c r="A51" s="62" t="s">
        <v>328</v>
      </c>
      <c r="B51" s="45">
        <v>128837.798</v>
      </c>
      <c r="C51" s="49">
        <v>3.8884378057109457E-3</v>
      </c>
      <c r="D51" s="45"/>
    </row>
    <row r="52" spans="1:4" x14ac:dyDescent="0.2">
      <c r="A52" s="62" t="s">
        <v>352</v>
      </c>
      <c r="B52" s="45">
        <v>98886.535999999993</v>
      </c>
      <c r="C52" s="49">
        <v>2.9844824347137356E-3</v>
      </c>
      <c r="D52" s="45"/>
    </row>
    <row r="53" spans="1:4" x14ac:dyDescent="0.2">
      <c r="A53" s="62" t="s">
        <v>330</v>
      </c>
      <c r="B53" s="45">
        <v>92365.365999999995</v>
      </c>
      <c r="C53" s="49">
        <v>2.7876678014376525E-3</v>
      </c>
      <c r="D53" s="45"/>
    </row>
    <row r="54" spans="1:4" x14ac:dyDescent="0.2">
      <c r="A54" s="62" t="s">
        <v>324</v>
      </c>
      <c r="B54" s="45">
        <v>50382.023000000001</v>
      </c>
      <c r="C54" s="49">
        <v>1.5205736670646794E-3</v>
      </c>
      <c r="D54" s="45"/>
    </row>
    <row r="55" spans="1:4" x14ac:dyDescent="0.2">
      <c r="A55" s="62" t="s">
        <v>332</v>
      </c>
      <c r="B55" s="45">
        <v>41466.188000000002</v>
      </c>
      <c r="C55" s="49">
        <v>1.2514859426417514E-3</v>
      </c>
      <c r="D55" s="45"/>
    </row>
    <row r="56" spans="1:4" x14ac:dyDescent="0.2">
      <c r="A56" s="62" t="s">
        <v>325</v>
      </c>
      <c r="B56" s="45">
        <v>36018.264000000003</v>
      </c>
      <c r="C56" s="49">
        <v>1.0870628154765387E-3</v>
      </c>
      <c r="D56" s="45"/>
    </row>
    <row r="57" spans="1:4" x14ac:dyDescent="0.2">
      <c r="A57" s="62" t="s">
        <v>335</v>
      </c>
      <c r="B57" s="45">
        <v>35901.714</v>
      </c>
      <c r="C57" s="49">
        <v>1.0835452341976688E-3</v>
      </c>
      <c r="D57" s="45"/>
    </row>
    <row r="58" spans="1:4" x14ac:dyDescent="0.2">
      <c r="A58" s="62" t="s">
        <v>344</v>
      </c>
      <c r="B58" s="45">
        <v>27615.832999999999</v>
      </c>
      <c r="C58" s="49">
        <v>8.3347007431312922E-4</v>
      </c>
      <c r="D58" s="45"/>
    </row>
    <row r="59" spans="1:4" x14ac:dyDescent="0.2">
      <c r="A59" s="62" t="s">
        <v>348</v>
      </c>
      <c r="B59" s="45">
        <v>26915.232</v>
      </c>
      <c r="C59" s="49">
        <v>8.1232532131821317E-4</v>
      </c>
      <c r="D59" s="45"/>
    </row>
    <row r="60" spans="1:4" x14ac:dyDescent="0.2">
      <c r="A60" s="62" t="s">
        <v>347</v>
      </c>
      <c r="B60" s="45">
        <v>26212.170999999998</v>
      </c>
      <c r="C60" s="49">
        <v>7.9110632336451515E-4</v>
      </c>
      <c r="D60" s="45"/>
    </row>
    <row r="61" spans="1:4" x14ac:dyDescent="0.2">
      <c r="A61" s="62" t="s">
        <v>349</v>
      </c>
      <c r="B61" s="45">
        <v>23094.486000000001</v>
      </c>
      <c r="C61" s="49">
        <v>6.9701185412888046E-4</v>
      </c>
      <c r="D61" s="45"/>
    </row>
    <row r="62" spans="1:4" x14ac:dyDescent="0.2">
      <c r="A62" s="62" t="s">
        <v>353</v>
      </c>
      <c r="B62" s="45">
        <v>18605.295999999998</v>
      </c>
      <c r="C62" s="49">
        <v>5.6152416042412211E-4</v>
      </c>
      <c r="D62" s="45"/>
    </row>
    <row r="63" spans="1:4" x14ac:dyDescent="0.2">
      <c r="A63" s="62" t="s">
        <v>326</v>
      </c>
      <c r="B63" s="45">
        <v>18351.893</v>
      </c>
      <c r="C63" s="49">
        <v>5.5387623550941212E-4</v>
      </c>
      <c r="D63" s="45"/>
    </row>
    <row r="64" spans="1:4" x14ac:dyDescent="0.2">
      <c r="A64" s="62" t="s">
        <v>341</v>
      </c>
      <c r="B64" s="45">
        <v>17093.705000000002</v>
      </c>
      <c r="C64" s="49">
        <v>5.1590301754202779E-4</v>
      </c>
      <c r="D64" s="45"/>
    </row>
    <row r="65" spans="1:4" x14ac:dyDescent="0.2">
      <c r="A65" s="62" t="s">
        <v>323</v>
      </c>
      <c r="B65" s="45">
        <v>14277.145</v>
      </c>
      <c r="C65" s="49">
        <v>4.3089676505971491E-4</v>
      </c>
      <c r="D65" s="45"/>
    </row>
    <row r="66" spans="1:4" x14ac:dyDescent="0.2">
      <c r="A66" s="62" t="s">
        <v>331</v>
      </c>
      <c r="B66" s="45">
        <v>10391.614</v>
      </c>
      <c r="C66" s="49">
        <v>3.1362802971807347E-4</v>
      </c>
      <c r="D66" s="45"/>
    </row>
    <row r="67" spans="1:4" x14ac:dyDescent="0.2">
      <c r="A67" s="62" t="s">
        <v>343</v>
      </c>
      <c r="B67" s="45">
        <v>4343.6989999999996</v>
      </c>
      <c r="C67" s="49">
        <v>1.3109664764861031E-4</v>
      </c>
      <c r="D67" s="45"/>
    </row>
    <row r="68" spans="1:4" x14ac:dyDescent="0.2">
      <c r="A68" s="62" t="s">
        <v>327</v>
      </c>
      <c r="B68" s="45">
        <v>3697.6480000000001</v>
      </c>
      <c r="C68" s="49">
        <v>1.1159826152424204E-4</v>
      </c>
      <c r="D68" s="45"/>
    </row>
    <row r="69" spans="1:4" x14ac:dyDescent="0.2">
      <c r="A69" s="62" t="s">
        <v>340</v>
      </c>
      <c r="B69" s="45">
        <v>100.04600000000001</v>
      </c>
      <c r="C69" s="49">
        <v>3.0194760757255208E-6</v>
      </c>
      <c r="D69" s="45"/>
    </row>
    <row r="70" spans="1:4" x14ac:dyDescent="0.2">
      <c r="A70" s="62" t="s">
        <v>346</v>
      </c>
      <c r="B70" s="45">
        <v>17.405000000000001</v>
      </c>
      <c r="C70" s="49">
        <v>5.2529817382006968E-7</v>
      </c>
      <c r="D70" s="45"/>
    </row>
    <row r="71" spans="1:4" x14ac:dyDescent="0.2">
      <c r="A71" s="62" t="s">
        <v>342</v>
      </c>
      <c r="B71" s="45">
        <v>0.307</v>
      </c>
      <c r="C71" s="49">
        <v>9.2655294089492312E-9</v>
      </c>
      <c r="D71" s="45"/>
    </row>
    <row r="72" spans="1:4" x14ac:dyDescent="0.2">
      <c r="B72" s="45"/>
      <c r="C72" s="49"/>
      <c r="D72" s="45"/>
    </row>
  </sheetData>
  <autoFilter ref="A39:C39" xr:uid="{BBC8BC6C-4124-4A18-A708-F2695536E439}">
    <sortState xmlns:xlrd2="http://schemas.microsoft.com/office/spreadsheetml/2017/richdata2" ref="A40:C71">
      <sortCondition descending="1" ref="C39"/>
    </sortState>
  </autoFilter>
  <mergeCells count="2">
    <mergeCell ref="M24:N24"/>
    <mergeCell ref="A4:A6"/>
  </mergeCells>
  <hyperlinks>
    <hyperlink ref="B4" r:id="rId1" xr:uid="{20E5D87A-21D1-40FA-A59E-A1904F5A3003}"/>
    <hyperlink ref="B5" r:id="rId2" xr:uid="{8185FE94-0935-45AA-85AE-632FB912600D}"/>
    <hyperlink ref="B6" r:id="rId3" xr:uid="{A979232E-3FAC-4A66-A7E3-0BFFE4374BAF}"/>
  </hyperlinks>
  <pageMargins left="0.7" right="0.7" top="0.75" bottom="0.75" header="0.3" footer="0.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6A5FA-4F3D-406F-A08D-EFC04D4C609A}">
  <dimension ref="A1:D23"/>
  <sheetViews>
    <sheetView workbookViewId="0">
      <selection activeCell="I16" sqref="I16"/>
    </sheetView>
  </sheetViews>
  <sheetFormatPr defaultRowHeight="12.75" x14ac:dyDescent="0.2"/>
  <cols>
    <col min="1" max="1" width="32.5703125" style="31" customWidth="1"/>
    <col min="2" max="2" width="11.7109375" style="31" customWidth="1"/>
    <col min="3" max="3" width="10.42578125" style="31" customWidth="1"/>
    <col min="4" max="4" width="10.7109375" style="31" customWidth="1"/>
    <col min="5" max="16384" width="9.140625" style="31"/>
  </cols>
  <sheetData>
    <row r="1" spans="1:4" ht="15.75" x14ac:dyDescent="0.25">
      <c r="A1" s="30" t="s">
        <v>370</v>
      </c>
    </row>
    <row r="2" spans="1:4" x14ac:dyDescent="0.2">
      <c r="A2" s="31" t="s">
        <v>172</v>
      </c>
    </row>
    <row r="3" spans="1:4" x14ac:dyDescent="0.2">
      <c r="A3" s="36"/>
    </row>
    <row r="4" spans="1:4" x14ac:dyDescent="0.2">
      <c r="A4" s="77" t="s">
        <v>14</v>
      </c>
      <c r="B4" s="37" t="s">
        <v>366</v>
      </c>
      <c r="C4" s="37"/>
    </row>
    <row r="5" spans="1:4" x14ac:dyDescent="0.2">
      <c r="A5" s="77"/>
      <c r="B5" s="37" t="s">
        <v>173</v>
      </c>
      <c r="C5" s="37"/>
    </row>
    <row r="7" spans="1:4" x14ac:dyDescent="0.2">
      <c r="A7" s="38" t="s">
        <v>174</v>
      </c>
    </row>
    <row r="8" spans="1:4" s="46" customFormat="1" ht="51" x14ac:dyDescent="0.2">
      <c r="A8" s="44" t="s">
        <v>170</v>
      </c>
      <c r="B8" s="44" t="s">
        <v>175</v>
      </c>
      <c r="C8" s="44" t="s">
        <v>176</v>
      </c>
      <c r="D8" s="44" t="s">
        <v>177</v>
      </c>
    </row>
    <row r="9" spans="1:4" x14ac:dyDescent="0.2">
      <c r="A9" s="47" t="s">
        <v>178</v>
      </c>
      <c r="B9" s="47"/>
      <c r="C9" s="47"/>
      <c r="D9" s="47"/>
    </row>
    <row r="10" spans="1:4" x14ac:dyDescent="0.2">
      <c r="A10" s="31" t="s">
        <v>179</v>
      </c>
      <c r="B10" s="48">
        <v>1954.31</v>
      </c>
      <c r="C10" s="49">
        <f>B10/D10</f>
        <v>0.93097846798780493</v>
      </c>
      <c r="D10" s="48">
        <v>2099.1999999999998</v>
      </c>
    </row>
    <row r="11" spans="1:4" x14ac:dyDescent="0.2">
      <c r="A11" s="31" t="s">
        <v>17</v>
      </c>
      <c r="B11" s="48">
        <v>1527.83</v>
      </c>
      <c r="C11" s="49">
        <f t="shared" ref="C11:C16" si="0">B11/D11</f>
        <v>0.9033091517527212</v>
      </c>
      <c r="D11" s="48">
        <v>1691.37</v>
      </c>
    </row>
    <row r="12" spans="1:4" x14ac:dyDescent="0.2">
      <c r="A12" s="31" t="s">
        <v>180</v>
      </c>
      <c r="B12" s="48">
        <v>1223.3900000000001</v>
      </c>
      <c r="C12" s="49">
        <f t="shared" si="0"/>
        <v>0.86810192511016349</v>
      </c>
      <c r="D12" s="48">
        <v>1409.27</v>
      </c>
    </row>
    <row r="13" spans="1:4" x14ac:dyDescent="0.2">
      <c r="A13" s="31" t="s">
        <v>16</v>
      </c>
      <c r="B13" s="48">
        <v>3567.09</v>
      </c>
      <c r="C13" s="49">
        <f t="shared" si="0"/>
        <v>0.95431853690901702</v>
      </c>
      <c r="D13" s="48">
        <v>3737.84</v>
      </c>
    </row>
    <row r="14" spans="1:4" x14ac:dyDescent="0.2">
      <c r="A14" s="31" t="s">
        <v>181</v>
      </c>
      <c r="B14" s="48">
        <v>4488.97</v>
      </c>
      <c r="C14" s="49">
        <f t="shared" si="0"/>
        <v>0.96421076598239963</v>
      </c>
      <c r="D14" s="48">
        <v>4655.59</v>
      </c>
    </row>
    <row r="15" spans="1:4" x14ac:dyDescent="0.2">
      <c r="A15" s="31" t="s">
        <v>182</v>
      </c>
      <c r="B15" s="48">
        <v>2743.89</v>
      </c>
      <c r="C15" s="49">
        <f t="shared" si="0"/>
        <v>0.93393442455556352</v>
      </c>
      <c r="D15" s="48">
        <v>2937.99</v>
      </c>
    </row>
    <row r="16" spans="1:4" x14ac:dyDescent="0.2">
      <c r="A16" s="31" t="s">
        <v>365</v>
      </c>
      <c r="B16" s="64">
        <v>2953.42</v>
      </c>
      <c r="C16" s="49">
        <f t="shared" si="0"/>
        <v>0.9222866207826923</v>
      </c>
      <c r="D16" s="64">
        <v>3202.28</v>
      </c>
    </row>
    <row r="17" spans="1:4" x14ac:dyDescent="0.2">
      <c r="A17" s="47" t="s">
        <v>183</v>
      </c>
      <c r="B17" s="47"/>
      <c r="C17" s="47"/>
      <c r="D17" s="47"/>
    </row>
    <row r="18" spans="1:4" x14ac:dyDescent="0.2">
      <c r="A18" s="31" t="s">
        <v>184</v>
      </c>
      <c r="B18" s="31" t="s">
        <v>63</v>
      </c>
      <c r="D18" s="48">
        <v>3053</v>
      </c>
    </row>
    <row r="19" spans="1:4" x14ac:dyDescent="0.2">
      <c r="A19" s="31" t="s">
        <v>185</v>
      </c>
      <c r="B19" s="31" t="s">
        <v>63</v>
      </c>
      <c r="D19" s="48">
        <v>3325</v>
      </c>
    </row>
    <row r="20" spans="1:4" x14ac:dyDescent="0.2">
      <c r="A20" s="31" t="s">
        <v>186</v>
      </c>
      <c r="B20" s="31" t="s">
        <v>63</v>
      </c>
      <c r="D20" s="48">
        <v>3253</v>
      </c>
    </row>
    <row r="21" spans="1:4" x14ac:dyDescent="0.2">
      <c r="A21" s="31" t="s">
        <v>187</v>
      </c>
      <c r="B21" s="31" t="s">
        <v>63</v>
      </c>
      <c r="D21" s="48">
        <v>3297</v>
      </c>
    </row>
    <row r="22" spans="1:4" x14ac:dyDescent="0.2">
      <c r="A22" s="31" t="s">
        <v>188</v>
      </c>
      <c r="B22" s="31" t="s">
        <v>63</v>
      </c>
      <c r="D22" s="48">
        <v>3297</v>
      </c>
    </row>
    <row r="23" spans="1:4" x14ac:dyDescent="0.2">
      <c r="A23" s="31" t="s">
        <v>189</v>
      </c>
      <c r="B23" s="31" t="s">
        <v>63</v>
      </c>
      <c r="D23" s="48">
        <v>3272</v>
      </c>
    </row>
  </sheetData>
  <mergeCells count="1">
    <mergeCell ref="A4:A5"/>
  </mergeCells>
  <hyperlinks>
    <hyperlink ref="B4" r:id="rId1" display="https://www.resources.nsw.gov.au/mining-and-exploration/compliance-and-reporting/paying-royalties" xr:uid="{F2FD6AF7-8AA2-412B-846F-28B68E51DB04}"/>
    <hyperlink ref="B5" r:id="rId2" location="page=58" display="https://www.budget.nsw.gov.au/sites/default/files/2025-06/bp1-budget-statement-nsw-budget-2025-26.pdf - page=58" xr:uid="{1359C883-4DF7-42CB-A008-96C6C20417B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7c5c0083-7a89-497e-a33f-1fa307484f6b">WJX3F32EQNEZ-979589660-2620</_dlc_DocId>
    <_dlc_DocIdUrl xmlns="7c5c0083-7a89-497e-a33f-1fa307484f6b">
      <Url>https://parlnsw.sharepoint.com/sites/ReServ/_layouts/15/DocIdRedir.aspx?ID=WJX3F32EQNEZ-979589660-2620</Url>
      <Description>WJX3F32EQNEZ-979589660-2620</Description>
    </_dlc_DocIdUrl>
    <TaxCatchAll xmlns="7c5c0083-7a89-497e-a33f-1fa307484f6b" xsi:nil="true"/>
    <lcf76f155ced4ddcb4097134ff3c332f xmlns="33c139aa-4198-4579-8fc6-0d8e91c064d4">
      <Terms xmlns="http://schemas.microsoft.com/office/infopath/2007/PartnerControls"/>
    </lcf76f155ced4ddcb4097134ff3c332f>
    <Approved xmlns="33c139aa-4198-4579-8fc6-0d8e91c064d4">true</Approved>
    <Status xmlns="33c139aa-4198-4579-8fc6-0d8e91c064d4" xsi:nil="true"/>
    <Sort xmlns="33c139aa-4198-4579-8fc6-0d8e91c064d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14FDEFB77F6BE46ADCCEAB01192FA38" ma:contentTypeVersion="19" ma:contentTypeDescription="Create a new document." ma:contentTypeScope="" ma:versionID="4c81f6fdabeda1490bb22d71d7d25ea1">
  <xsd:schema xmlns:xsd="http://www.w3.org/2001/XMLSchema" xmlns:xs="http://www.w3.org/2001/XMLSchema" xmlns:p="http://schemas.microsoft.com/office/2006/metadata/properties" xmlns:ns2="33c139aa-4198-4579-8fc6-0d8e91c064d4" xmlns:ns3="7c5c0083-7a89-497e-a33f-1fa307484f6b" targetNamespace="http://schemas.microsoft.com/office/2006/metadata/properties" ma:root="true" ma:fieldsID="2b4f1d408b5f8c59b8ab2bf787979d1a" ns2:_="" ns3:_="">
    <xsd:import namespace="33c139aa-4198-4579-8fc6-0d8e91c064d4"/>
    <xsd:import namespace="7c5c0083-7a89-497e-a33f-1fa307484f6b"/>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Approved" minOccurs="0"/>
                <xsd:element ref="ns2:Status" minOccurs="0"/>
                <xsd:element ref="ns2:MediaServiceObjectDetectorVersions" minOccurs="0"/>
                <xsd:element ref="ns2:Sort"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SearchProperties"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c139aa-4198-4579-8fc6-0d8e91c064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Approved" ma:index="13" nillable="true" ma:displayName="Approved" ma:default="1" ma:format="Dropdown" ma:internalName="Approved">
      <xsd:simpleType>
        <xsd:restriction base="dms:Boolean"/>
      </xsd:simpleType>
    </xsd:element>
    <xsd:element name="Status" ma:index="14" nillable="true" ma:displayName="Status" ma:format="Dropdown" ma:internalName="Status">
      <xsd:simpleType>
        <xsd:restriction base="dms:Choice">
          <xsd:enumeration value="In draft"/>
          <xsd:enumeration value="Author approved"/>
          <xsd:enumeration value="Manager approved"/>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Sort" ma:index="16" nillable="true" ma:displayName="Sort" ma:description="Folder sort order" ma:format="Dropdown" ma:internalName="Sort" ma:percentage="FALSE">
      <xsd:simpleType>
        <xsd:restriction base="dms:Number"/>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4c8df9e-14f5-4b9a-9553-705b710dccc8"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Location" ma:index="2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5c0083-7a89-497e-a33f-1fa307484f6b"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cd14203-11b6-4d9c-b749-86962391533c}" ma:internalName="TaxCatchAll" ma:showField="CatchAllData" ma:web="7c5c0083-7a89-497e-a33f-1fa307484f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00BEADD-E36D-47ED-B792-74EFCF53F550}">
  <ds:schemaRefs>
    <ds:schemaRef ds:uri="http://schemas.microsoft.com/sharepoint/v3/contenttype/forms"/>
  </ds:schemaRefs>
</ds:datastoreItem>
</file>

<file path=customXml/itemProps2.xml><?xml version="1.0" encoding="utf-8"?>
<ds:datastoreItem xmlns:ds="http://schemas.openxmlformats.org/officeDocument/2006/customXml" ds:itemID="{9B1932CC-157B-4F44-B0F7-AA23F7660EAD}">
  <ds:schemaRefs>
    <ds:schemaRef ds:uri="http://schemas.microsoft.com/office/infopath/2007/PartnerControls"/>
    <ds:schemaRef ds:uri="7c5c0083-7a89-497e-a33f-1fa307484f6b"/>
    <ds:schemaRef ds:uri="http://purl.org/dc/elements/1.1/"/>
    <ds:schemaRef ds:uri="http://schemas.microsoft.com/office/2006/metadata/properties"/>
    <ds:schemaRef ds:uri="015372a8-fb1f-42be-9d38-b25db45324ae"/>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33c139aa-4198-4579-8fc6-0d8e91c064d4"/>
  </ds:schemaRefs>
</ds:datastoreItem>
</file>

<file path=customXml/itemProps3.xml><?xml version="1.0" encoding="utf-8"?>
<ds:datastoreItem xmlns:ds="http://schemas.openxmlformats.org/officeDocument/2006/customXml" ds:itemID="{5C9CDD77-E3DF-459C-AA09-2915A73F2B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c139aa-4198-4579-8fc6-0d8e91c064d4"/>
    <ds:schemaRef ds:uri="7c5c0083-7a89-497e-a33f-1fa307484f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7752F27-E1E7-446F-90DC-D1684DC9E1A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Coal mines in NSW</vt:lpstr>
      <vt:lpstr>Employment and production</vt:lpstr>
      <vt:lpstr>Exports</vt:lpstr>
      <vt:lpstr>Royalties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Montoya</dc:creator>
  <cp:keywords/>
  <dc:description/>
  <cp:lastModifiedBy>Daniel Montoya</cp:lastModifiedBy>
  <cp:revision/>
  <dcterms:created xsi:type="dcterms:W3CDTF">2023-06-08T23:46:00Z</dcterms:created>
  <dcterms:modified xsi:type="dcterms:W3CDTF">2025-09-30T00:50:23Z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_ExtendedDescription">
    <vt:lpwstr/>
  </property>
  <property fmtid="{D5CDD505-2E9C-101B-9397-08002B2CF9AE}" pid="4" name="_dlc_DocIdItemGuid">
    <vt:lpwstr>c48b3072-19e3-4c30-9b16-61d1c2246d69</vt:lpwstr>
  </property>
  <property fmtid="{D5CDD505-2E9C-101B-9397-08002B2CF9AE}" pid="5" name="ContentTypeId">
    <vt:lpwstr>0x010100E14FDEFB77F6BE46ADCCEAB01192FA38</vt:lpwstr>
  </property>
</Properties>
</file>